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 codeName="{E757BCB4-07E6-AE0B-56E0-F0EEF7A6E26C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Dropbox\Excel4Freelancers\FreeTrainingVideos\Top 5 Fundamentals\PATREON - 5 VBA HACKS\"/>
    </mc:Choice>
  </mc:AlternateContent>
  <xr:revisionPtr revIDLastSave="0" documentId="13_ncr:1_{A3ED582C-984D-4E9D-A1EA-BFD521B778D7}" xr6:coauthVersionLast="47" xr6:coauthVersionMax="47" xr10:uidLastSave="{00000000-0000-0000-0000-000000000000}"/>
  <bookViews>
    <workbookView xWindow="5640" yWindow="2420" windowWidth="25610" windowHeight="14430" xr2:uid="{81064664-83FD-4961-B4AA-85A28453F74F}"/>
  </bookViews>
  <sheets>
    <sheet name="Admin" sheetId="2" r:id="rId1"/>
    <sheet name="Top 5 Fundamentals" sheetId="4" r:id="rId2"/>
    <sheet name="Schedule" sheetId="1" r:id="rId3"/>
    <sheet name="Appt. Items DB" sheetId="3" r:id="rId4"/>
    <sheet name="Contacts DB" sheetId="6" r:id="rId5"/>
    <sheet name="CalPopUp" sheetId="7" r:id="rId6"/>
  </sheets>
  <definedNames>
    <definedName name="_xlnm._FilterDatabase" localSheetId="3" hidden="1">'Appt. Items DB'!$A$3:$F$63</definedName>
    <definedName name="_xlnm._FilterDatabase" localSheetId="4" hidden="1">'Contacts DB'!$B$3:$B$15</definedName>
    <definedName name="CalMonths">CalPopUp!$A$8:$A$19</definedName>
    <definedName name="CalYear">CalPopUp!$A$2</definedName>
    <definedName name="Cont_ID">OFFSET('Contacts DB'!$A$3,1,,COUNTA('Contacts DB'!$A$3:$A$9999)-1,1)</definedName>
    <definedName name="Cont_Name">OFFSET('Contacts DB'!$B$3,1,,COUNTA('Contacts DB'!$A$3:$A$9999)-1,1)</definedName>
    <definedName name="Cont_Names_Sorted">OFFSET('Contacts DB'!$L$2,1,,COUNTA('Contacts DB'!$L$2:$L$999)-1,1)</definedName>
    <definedName name="_xlnm.Criteria" localSheetId="3">'Appt. Items DB'!$I$2:$J$3</definedName>
    <definedName name="_xlnm.Criteria" localSheetId="4">'Contacts DB'!$M$2:$N$3</definedName>
    <definedName name="Durations">Admin!$M$4:$M$43</definedName>
    <definedName name="_xlnm.Extract" localSheetId="3">'Appt. Items DB'!$M$2:$Q$2</definedName>
    <definedName name="_xlnm.Extract" localSheetId="4">'Contacts DB'!$L$2</definedName>
    <definedName name="Frequency">Admin!$D$13:$D$17</definedName>
    <definedName name="Holid_Dates">OFFSET(Admin!$I$4,,,COUNTA(Admin!$I$4:$I$22),1)</definedName>
    <definedName name="Holid_Names">OFFSET(Admin!$H$4,,,COUNTA(Admin!$I$4:$I$22),1)</definedName>
    <definedName name="Item_Date">OFFSET('Appt. Items DB'!$D$3,1,,COUNTA('Appt. Items DB'!$A$3:$A$9995)-1,1)</definedName>
    <definedName name="Item_Dur">OFFSET('Appt. Items DB'!$F$3,1,,COUNTA('Appt. Items DB'!$A$3:$A$9995)-1,1)</definedName>
    <definedName name="Item_ID">OFFSET('Appt. Items DB'!$A$3,1,,COUNTA('Appt. Items DB'!$A$3:$A$9995)-1,1)</definedName>
    <definedName name="ItemDate_Results">OFFSET('Appt. Items DB'!$O$2,1,,COUNTA('Appt. Items DB'!$O$2:$O$995)-1,1)</definedName>
    <definedName name="MonthStart">Schedule!$B$4</definedName>
    <definedName name="_xlnm.Print_Area" localSheetId="2">Schedule!$D$1:$J$39</definedName>
    <definedName name="StartDay">Admin!$F$4</definedName>
    <definedName name="StartDayNumb">Schedule!$B$3</definedName>
    <definedName name="Times">Admin!$K$4:$K$99</definedName>
    <definedName name="Weekdays">Admin!$B$4:$B$10</definedName>
    <definedName name="Years">Admin!$D$4:$D$10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7" l="1"/>
  <c r="A5" i="7" s="1"/>
  <c r="B1" i="7" l="1"/>
  <c r="C1" i="7" l="1"/>
  <c r="D1" i="7" l="1"/>
  <c r="E1" i="7" l="1"/>
  <c r="F1" i="7" l="1"/>
  <c r="G1" i="7" l="1"/>
  <c r="H1" i="7" l="1"/>
  <c r="B2" i="7" l="1"/>
  <c r="C2" i="7" l="1"/>
  <c r="D2" i="7" l="1"/>
  <c r="E2" i="7" l="1"/>
  <c r="F2" i="7" l="1"/>
  <c r="G2" i="7" l="1"/>
  <c r="H2" i="7" l="1"/>
  <c r="B3" i="7" l="1"/>
  <c r="C3" i="7" l="1"/>
  <c r="D3" i="7" l="1"/>
  <c r="E3" i="7" l="1"/>
  <c r="F3" i="7" l="1"/>
  <c r="G3" i="7" l="1"/>
  <c r="H3" i="7" l="1"/>
  <c r="B4" i="7" l="1"/>
  <c r="C4" i="7" l="1"/>
  <c r="D4" i="7" l="1"/>
  <c r="E4" i="7" l="1"/>
  <c r="F4" i="7" l="1"/>
  <c r="G4" i="7" l="1"/>
  <c r="H4" i="7" l="1"/>
  <c r="B5" i="7" s="1"/>
  <c r="C5" i="7" s="1"/>
  <c r="D5" i="7" s="1"/>
  <c r="E5" i="7" s="1"/>
  <c r="F5" i="7" l="1"/>
  <c r="G5" i="7" l="1"/>
  <c r="I12" i="6"/>
  <c r="B14" i="1"/>
  <c r="B13" i="1"/>
  <c r="B11" i="1"/>
  <c r="I15" i="6"/>
  <c r="H5" i="7" l="1"/>
  <c r="B6" i="7" s="1"/>
  <c r="C6" i="7" s="1"/>
  <c r="D6" i="7" s="1"/>
  <c r="E6" i="7" s="1"/>
  <c r="F6" i="7" s="1"/>
  <c r="G6" i="7" s="1"/>
  <c r="H6" i="7" s="1"/>
  <c r="B10" i="1"/>
  <c r="I14" i="6"/>
  <c r="I13" i="6"/>
  <c r="I10" i="6"/>
  <c r="I9" i="6"/>
  <c r="I8" i="6"/>
  <c r="I7" i="6"/>
  <c r="I6" i="6"/>
  <c r="I5" i="6"/>
  <c r="I4" i="6"/>
  <c r="B6" i="1" l="1" a="1"/>
  <c r="B6" i="1" s="1"/>
  <c r="B3" i="1"/>
  <c r="M4" i="2"/>
  <c r="M5" i="2" s="1"/>
  <c r="M6" i="2" s="1"/>
  <c r="M7" i="2" s="1"/>
  <c r="M8" i="2" s="1"/>
  <c r="M9" i="2" s="1"/>
  <c r="M10" i="2" s="1"/>
  <c r="M11" i="2" s="1"/>
  <c r="M12" i="2" s="1"/>
  <c r="M13" i="2" s="1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M38" i="2" s="1"/>
  <c r="M39" i="2" s="1"/>
  <c r="M40" i="2" s="1"/>
  <c r="M41" i="2" s="1"/>
  <c r="M42" i="2" s="1"/>
  <c r="M43" i="2" s="1"/>
  <c r="A20" i="7"/>
  <c r="A6" i="7" l="1"/>
  <c r="B4" i="1"/>
  <c r="D4" i="1" l="1"/>
  <c r="D5" i="1" s="1"/>
  <c r="J3" i="3"/>
  <c r="I3" i="3"/>
  <c r="B7" i="1"/>
  <c r="D3" i="1" l="1"/>
  <c r="E4" i="1"/>
  <c r="F4" i="1" l="1"/>
  <c r="F5" i="1" s="1"/>
  <c r="E5" i="1"/>
  <c r="E3" i="1"/>
  <c r="G4" i="1" l="1"/>
  <c r="G5" i="1" s="1"/>
  <c r="F3" i="1"/>
  <c r="G3" i="1" l="1"/>
  <c r="H4" i="1"/>
  <c r="H5" i="1" s="1"/>
  <c r="H3" i="1" l="1"/>
  <c r="I4" i="1"/>
  <c r="I5" i="1" s="1"/>
  <c r="I3" i="1" l="1"/>
  <c r="J4" i="1"/>
  <c r="J5" i="1" s="1"/>
  <c r="D10" i="1"/>
  <c r="J3" i="1"/>
  <c r="E10" i="1" l="1"/>
  <c r="D11" i="1"/>
  <c r="F10" i="1" l="1"/>
  <c r="E11" i="1"/>
  <c r="G10" i="1" l="1"/>
  <c r="F11" i="1"/>
  <c r="H10" i="1" l="1"/>
  <c r="G11" i="1"/>
  <c r="I10" i="1" l="1"/>
  <c r="H11" i="1"/>
  <c r="J10" i="1" l="1"/>
  <c r="I11" i="1"/>
  <c r="D16" i="1" l="1"/>
  <c r="J11" i="1"/>
  <c r="E16" i="1" l="1"/>
  <c r="D17" i="1"/>
  <c r="F16" i="1" l="1"/>
  <c r="E17" i="1"/>
  <c r="G16" i="1" l="1"/>
  <c r="F17" i="1"/>
  <c r="H16" i="1" l="1"/>
  <c r="G17" i="1"/>
  <c r="I16" i="1" l="1"/>
  <c r="H17" i="1"/>
  <c r="J16" i="1" l="1"/>
  <c r="I17" i="1"/>
  <c r="J17" i="1" l="1"/>
  <c r="D22" i="1"/>
  <c r="E22" i="1" l="1"/>
  <c r="D23" i="1"/>
  <c r="F22" i="1" l="1"/>
  <c r="E23" i="1"/>
  <c r="G22" i="1" l="1"/>
  <c r="F23" i="1"/>
  <c r="H22" i="1" l="1"/>
  <c r="G23" i="1"/>
  <c r="I22" i="1" l="1"/>
  <c r="H23" i="1"/>
  <c r="J22" i="1" l="1"/>
  <c r="I23" i="1"/>
  <c r="D28" i="1" l="1"/>
  <c r="J23" i="1"/>
  <c r="E28" i="1" l="1"/>
  <c r="D29" i="1"/>
  <c r="F28" i="1" l="1"/>
  <c r="F29" i="1" s="1"/>
  <c r="E29" i="1"/>
  <c r="G28" i="1" l="1"/>
  <c r="H28" i="1" l="1"/>
  <c r="G29" i="1"/>
  <c r="I28" i="1" l="1"/>
  <c r="H29" i="1"/>
  <c r="J28" i="1" l="1"/>
  <c r="I29" i="1"/>
  <c r="D34" i="1" l="1"/>
  <c r="J29" i="1"/>
  <c r="E34" i="1" l="1"/>
  <c r="D35" i="1"/>
  <c r="F34" i="1" l="1"/>
  <c r="E35" i="1"/>
  <c r="G34" i="1" l="1"/>
  <c r="F35" i="1"/>
  <c r="H34" i="1" l="1"/>
  <c r="G35" i="1"/>
  <c r="I34" i="1" l="1"/>
  <c r="H35" i="1"/>
  <c r="J34" i="1" l="1"/>
  <c r="J35" i="1" s="1"/>
  <c r="I35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<sst xmlns="http://schemas.openxmlformats.org/spreadsheetml/2006/main" count="401" uniqueCount="164">
  <si>
    <t>Month Start</t>
  </si>
  <si>
    <t>Sel. Year</t>
  </si>
  <si>
    <t>Monday</t>
  </si>
  <si>
    <t>Tuesday</t>
  </si>
  <si>
    <t>Wednesday</t>
  </si>
  <si>
    <t>Thursday</t>
  </si>
  <si>
    <t>Friday</t>
  </si>
  <si>
    <t>Saturday</t>
  </si>
  <si>
    <t>Sunday</t>
  </si>
  <si>
    <t>Item ID</t>
  </si>
  <si>
    <t>Time</t>
  </si>
  <si>
    <t>Date</t>
  </si>
  <si>
    <t>Notes</t>
  </si>
  <si>
    <t>DAYS</t>
  </si>
  <si>
    <t>YEARS</t>
  </si>
  <si>
    <t>SCHEDULE START</t>
  </si>
  <si>
    <t>CAL. ITEM COLOR</t>
  </si>
  <si>
    <t>PTA Meeting</t>
  </si>
  <si>
    <t>School Picture Day</t>
  </si>
  <si>
    <t>Parent-Teacher Conferences</t>
  </si>
  <si>
    <t>School Dance</t>
  </si>
  <si>
    <t>Field Trip</t>
  </si>
  <si>
    <t>Career Day</t>
  </si>
  <si>
    <t>School Play</t>
  </si>
  <si>
    <t>School Board Meeting</t>
  </si>
  <si>
    <t>Duration</t>
  </si>
  <si>
    <t>Homecoming Parade</t>
  </si>
  <si>
    <t>Homecoming Football Game</t>
  </si>
  <si>
    <t>Fall Festival</t>
  </si>
  <si>
    <t>Student Council Meeting</t>
  </si>
  <si>
    <t>College Fair</t>
  </si>
  <si>
    <t>Volunteer Day</t>
  </si>
  <si>
    <t>Faculty Meeting</t>
  </si>
  <si>
    <t>Student Council Elections</t>
  </si>
  <si>
    <t>School Fundraiser</t>
  </si>
  <si>
    <t>Teacher Appreciation Day</t>
  </si>
  <si>
    <t>TIMES</t>
  </si>
  <si>
    <t>HOLIDAYS</t>
  </si>
  <si>
    <t>DURATIONS</t>
  </si>
  <si>
    <t>School Board Meeting notes</t>
  </si>
  <si>
    <t>PTA Meeting notes</t>
  </si>
  <si>
    <t>School Picture Day notes</t>
  </si>
  <si>
    <t>Homecoming Parade notes</t>
  </si>
  <si>
    <t>Homecoming Football Game notes</t>
  </si>
  <si>
    <t>Parent-Teacher Conferences notes</t>
  </si>
  <si>
    <t>Fall Festival notes</t>
  </si>
  <si>
    <t>Student Council Meeting notes</t>
  </si>
  <si>
    <t>School Dance notes</t>
  </si>
  <si>
    <t>Career Day notes</t>
  </si>
  <si>
    <t>College Fair notes</t>
  </si>
  <si>
    <t>School Play notes</t>
  </si>
  <si>
    <t>Volunteer Day notes</t>
  </si>
  <si>
    <t>Field Trip notes</t>
  </si>
  <si>
    <t>Faculty Meeting notes</t>
  </si>
  <si>
    <t>Student Council Elections notes</t>
  </si>
  <si>
    <t>School Fundraiser notes</t>
  </si>
  <si>
    <t>Teacher Appreciation Day notes</t>
  </si>
  <si>
    <t>CRITERIA</t>
  </si>
  <si>
    <t>RESULTS</t>
  </si>
  <si>
    <t>Sel. Item ID</t>
  </si>
  <si>
    <t>Sel. Item DB Row</t>
  </si>
  <si>
    <t>Next Item ID</t>
  </si>
  <si>
    <t>Start Day #</t>
  </si>
  <si>
    <t>Month #</t>
  </si>
  <si>
    <t>Sel. Year #</t>
  </si>
  <si>
    <t>Month</t>
  </si>
  <si>
    <t>FREQUENCY</t>
  </si>
  <si>
    <t>Minute(s)</t>
  </si>
  <si>
    <t>Hour(s)</t>
  </si>
  <si>
    <t>Day(s)</t>
  </si>
  <si>
    <t>Week(s)</t>
  </si>
  <si>
    <t>Month(s)</t>
  </si>
  <si>
    <t>Recur Every</t>
  </si>
  <si>
    <t>Frequency</t>
  </si>
  <si>
    <t>Starting On</t>
  </si>
  <si>
    <t>Recurring</t>
  </si>
  <si>
    <t>Kids to School</t>
  </si>
  <si>
    <t>Lunch Cooking</t>
  </si>
  <si>
    <t>Breakast Meeting</t>
  </si>
  <si>
    <t>SELECTED COLOR</t>
  </si>
  <si>
    <t>Schedule Move</t>
  </si>
  <si>
    <t>Sel. Left Pos.</t>
  </si>
  <si>
    <t>Sel. Top Pos</t>
  </si>
  <si>
    <t>Test Item</t>
  </si>
  <si>
    <t>Managers Meeting</t>
  </si>
  <si>
    <t>Company Outing</t>
  </si>
  <si>
    <t>Address</t>
  </si>
  <si>
    <t>City</t>
  </si>
  <si>
    <t>State</t>
  </si>
  <si>
    <t>ZIP</t>
  </si>
  <si>
    <t>Phone</t>
  </si>
  <si>
    <t>Email</t>
  </si>
  <si>
    <t>Row</t>
  </si>
  <si>
    <t>Betty White Smith</t>
  </si>
  <si>
    <t>xxxx Street</t>
  </si>
  <si>
    <t>Anytown</t>
  </si>
  <si>
    <t>CA</t>
  </si>
  <si>
    <t>xxxxx</t>
  </si>
  <si>
    <t>xxx-xxx-xxxx</t>
  </si>
  <si>
    <t>xxxxxx@gmail.com</t>
  </si>
  <si>
    <t>Dolores Richman</t>
  </si>
  <si>
    <t>Jackie Tubman</t>
  </si>
  <si>
    <t>John James</t>
  </si>
  <si>
    <t>Lisia Perkins</t>
  </si>
  <si>
    <t>Mary Badger</t>
  </si>
  <si>
    <t>Nancy Smith</t>
  </si>
  <si>
    <t>Sandy Beach</t>
  </si>
  <si>
    <t>Fred Fredders</t>
  </si>
  <si>
    <t>Frank Costanza</t>
  </si>
  <si>
    <t>John J. James</t>
  </si>
  <si>
    <t>SORTING DATA</t>
  </si>
  <si>
    <t>Contact Name</t>
  </si>
  <si>
    <t>Cont. ID</t>
  </si>
  <si>
    <t>UNIQUE CONTACTS</t>
  </si>
  <si>
    <t>APPOINTMENTS</t>
  </si>
  <si>
    <t>B)</t>
  </si>
  <si>
    <t>A)</t>
  </si>
  <si>
    <t>C)</t>
  </si>
  <si>
    <t>Sheet Form Data Loading &amp; Saving</t>
  </si>
  <si>
    <t>Userform Data Loading &amp; Saving</t>
  </si>
  <si>
    <t xml:space="preserve">Holding Data - Shape Name &amp; Shape </t>
  </si>
  <si>
    <t>Modifying Data Through Drag &amp; Drop</t>
  </si>
  <si>
    <t>Resorting Single or Multiple Data Points</t>
  </si>
  <si>
    <t>Resorting To Clear Blank Rows</t>
  </si>
  <si>
    <t>Appt. Name</t>
  </si>
  <si>
    <t>APPOINTMENT ITEMS</t>
  </si>
  <si>
    <t>CONTACTS DATABASE</t>
  </si>
  <si>
    <t>D)</t>
  </si>
  <si>
    <t>MATCH Formulas - Get Original Database Record Row</t>
  </si>
  <si>
    <t>MAX - Return Next Available &amp; Unique Record ID</t>
  </si>
  <si>
    <t>OFFSET/COUNTA - Used For Dynamic Named Ranges</t>
  </si>
  <si>
    <t>FUNDAMENTAL FORMULAS - Formulas That Allow For Rapid Development</t>
  </si>
  <si>
    <t>ADVANCED FILTERS - Quickly Filter Required Data</t>
  </si>
  <si>
    <t>DATA MAPPING - Reduce Code Writing &amp; Speeds Up Runtime</t>
  </si>
  <si>
    <t>Appointment Name</t>
  </si>
  <si>
    <t>Halloween</t>
  </si>
  <si>
    <t>Unique Record Lists To Sort &amp; Remove Blanks</t>
  </si>
  <si>
    <t>Single or Multiple Criteria To Deliver Fast Results</t>
  </si>
  <si>
    <t>Sel. Cont DB Row</t>
  </si>
  <si>
    <t>Next Cont. ID</t>
  </si>
  <si>
    <t>Drawing, Positioning, Coloring &amp; Clearing Shapes</t>
  </si>
  <si>
    <t>SHAPE UTILIZATION - Lightning fast data visualization</t>
  </si>
  <si>
    <t>INDEX/MATCH - Extract Specific Data From A Database</t>
  </si>
  <si>
    <t>Fred Frames Fred</t>
  </si>
  <si>
    <t>UPDATES</t>
  </si>
  <si>
    <t>Send To Outlook Detail - Randy</t>
  </si>
  <si>
    <t>Recurring Appts. Detail - Randy</t>
  </si>
  <si>
    <t>Date Picker Added - Randy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</si>
  <si>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</si>
  <si>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</si>
  <si>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</si>
  <si>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</si>
  <si>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</si>
  <si>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</si>
  <si>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</si>
  <si>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</si>
  <si>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</si>
  <si>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</si>
  <si>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</si>
  <si>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</si>
  <si>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RECURRING APPOINTMENTS</t>
  </si>
  <si>
    <t>$M$6</t>
  </si>
  <si>
    <t># Of Appts.</t>
  </si>
  <si>
    <t>New Product Sneak Peek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</si>
</sst>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"/>
    <numFmt numFmtId="165" formatCode="h:mm;@"/>
    <numFmt numFmtId="166" formatCode="[$-409]h:mm\ AM/PM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8000"/>
      <name val="ADLaM Display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9900"/>
      <name val="ADLaM Display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8"/>
      <color rgb="FF008000"/>
      <name val="Arial Rounded MT Bold"/>
      <family val="2"/>
    </font>
    <font>
      <sz val="20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gradientFill degree="90">
        <stop position="0">
          <color rgb="FFB0D8E6"/>
        </stop>
        <stop position="1">
          <color rgb="FFCAE5EE"/>
        </stop>
      </gradientFill>
    </fill>
    <fill>
      <gradientFill degree="90">
        <stop position="0">
          <color rgb="FFCAE5EE"/>
        </stop>
        <stop position="1">
          <color rgb="FFD9ECF3"/>
        </stop>
      </gradientFill>
    </fill>
    <fill>
      <patternFill patternType="solid">
        <fgColor rgb="FFCAE5E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9" tint="0.79998168889431442"/>
        <bgColor indexed="64"/>
      </patternFill>
    </fill>
    <fill>
      <gradientFill degree="90">
        <stop position="0">
          <color rgb="FF8ABDD7"/>
        </stop>
        <stop position="1">
          <color rgb="FFB8E1EF"/>
        </stop>
      </gradientFill>
    </fill>
    <fill>
      <gradientFill degree="90">
        <stop position="0">
          <color rgb="FFB8E1EF"/>
        </stop>
        <stop position="1">
          <color rgb="FFDCF1F8"/>
        </stop>
      </gradientFill>
    </fill>
    <fill>
      <patternFill patternType="solid">
        <fgColor theme="8" tint="0.59999389629810485"/>
        <bgColor indexed="64"/>
      </patternFill>
    </fill>
    <fill>
      <patternFill patternType="solid">
        <fgColor rgb="FFF4B183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theme="1" tint="0.1499679555650502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008000"/>
      </left>
      <right/>
      <top style="thin">
        <color rgb="FF008000"/>
      </top>
      <bottom style="hair">
        <color rgb="FF008000"/>
      </bottom>
      <diagonal/>
    </border>
    <border>
      <left/>
      <right/>
      <top style="thin">
        <color rgb="FF008000"/>
      </top>
      <bottom style="hair">
        <color rgb="FF008000"/>
      </bottom>
      <diagonal/>
    </border>
    <border>
      <left/>
      <right style="thin">
        <color rgb="FF008000"/>
      </right>
      <top style="thin">
        <color rgb="FF008000"/>
      </top>
      <bottom style="hair">
        <color rgb="FF008000"/>
      </bottom>
      <diagonal/>
    </border>
    <border>
      <left style="thin">
        <color rgb="FF008000"/>
      </left>
      <right style="thin">
        <color rgb="FF008000"/>
      </right>
      <top style="thin">
        <color theme="0"/>
      </top>
      <bottom style="hair">
        <color rgb="FF008000"/>
      </bottom>
      <diagonal/>
    </border>
    <border>
      <left style="thin">
        <color rgb="FF008000"/>
      </left>
      <right style="thin">
        <color rgb="FF008000"/>
      </right>
      <top/>
      <bottom/>
      <diagonal/>
    </border>
    <border>
      <left style="thin">
        <color rgb="FF008000"/>
      </left>
      <right style="thin">
        <color rgb="FF008000"/>
      </right>
      <top/>
      <bottom style="thin">
        <color rgb="FF008000"/>
      </bottom>
      <diagonal/>
    </border>
    <border>
      <left style="thin">
        <color rgb="FF008000"/>
      </left>
      <right style="thin">
        <color rgb="FF008000"/>
      </right>
      <top style="thin">
        <color rgb="FF008000"/>
      </top>
      <bottom style="hair">
        <color rgb="FF008000"/>
      </bottom>
      <diagonal/>
    </border>
    <border>
      <left/>
      <right/>
      <top/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medium">
        <color rgb="FF008000"/>
      </left>
      <right style="medium">
        <color rgb="FF008000"/>
      </right>
      <top style="medium">
        <color rgb="FF008000"/>
      </top>
      <bottom style="hair">
        <color rgb="FF008000"/>
      </bottom>
      <diagonal/>
    </border>
    <border>
      <left style="medium">
        <color rgb="FF008000"/>
      </left>
      <right style="medium">
        <color rgb="FF008000"/>
      </right>
      <top style="hair">
        <color rgb="FF008000"/>
      </top>
      <bottom style="hair">
        <color rgb="FF008000"/>
      </bottom>
      <diagonal/>
    </border>
    <border>
      <left style="medium">
        <color rgb="FF008000"/>
      </left>
      <right style="medium">
        <color rgb="FF008000"/>
      </right>
      <top style="hair">
        <color rgb="FF008000"/>
      </top>
      <bottom style="medium">
        <color rgb="FF008000"/>
      </bottom>
      <diagonal/>
    </border>
    <border>
      <left style="medium">
        <color rgb="FF008000"/>
      </left>
      <right style="hair">
        <color rgb="FF008000"/>
      </right>
      <top style="medium">
        <color rgb="FF008000"/>
      </top>
      <bottom style="hair">
        <color rgb="FF008000"/>
      </bottom>
      <diagonal/>
    </border>
    <border>
      <left style="hair">
        <color rgb="FF008000"/>
      </left>
      <right style="medium">
        <color rgb="FF008000"/>
      </right>
      <top style="medium">
        <color rgb="FF008000"/>
      </top>
      <bottom style="hair">
        <color rgb="FF008000"/>
      </bottom>
      <diagonal/>
    </border>
    <border>
      <left style="medium">
        <color rgb="FF008000"/>
      </left>
      <right style="hair">
        <color rgb="FF008000"/>
      </right>
      <top style="hair">
        <color rgb="FF008000"/>
      </top>
      <bottom style="hair">
        <color rgb="FF008000"/>
      </bottom>
      <diagonal/>
    </border>
    <border>
      <left style="hair">
        <color rgb="FF008000"/>
      </left>
      <right style="medium">
        <color rgb="FF008000"/>
      </right>
      <top style="hair">
        <color rgb="FF008000"/>
      </top>
      <bottom style="hair">
        <color rgb="FF008000"/>
      </bottom>
      <diagonal/>
    </border>
    <border>
      <left style="medium">
        <color rgb="FF008000"/>
      </left>
      <right style="hair">
        <color rgb="FF008000"/>
      </right>
      <top style="hair">
        <color rgb="FF008000"/>
      </top>
      <bottom style="medium">
        <color rgb="FF008000"/>
      </bottom>
      <diagonal/>
    </border>
    <border>
      <left style="hair">
        <color rgb="FF008000"/>
      </left>
      <right style="medium">
        <color rgb="FF008000"/>
      </right>
      <top style="hair">
        <color rgb="FF008000"/>
      </top>
      <bottom style="medium">
        <color rgb="FF008000"/>
      </bottom>
      <diagonal/>
    </border>
    <border>
      <left style="thin">
        <color rgb="FF008000"/>
      </left>
      <right style="thin">
        <color rgb="FF008000"/>
      </right>
      <top style="hair">
        <color rgb="FF008000"/>
      </top>
      <bottom/>
      <diagonal/>
    </border>
    <border>
      <left style="medium">
        <color rgb="FF008000"/>
      </left>
      <right/>
      <top style="medium">
        <color rgb="FF008000"/>
      </top>
      <bottom style="thin">
        <color theme="0"/>
      </bottom>
      <diagonal/>
    </border>
    <border>
      <left/>
      <right style="medium">
        <color rgb="FF008000"/>
      </right>
      <top style="medium">
        <color rgb="FF008000"/>
      </top>
      <bottom/>
      <diagonal/>
    </border>
    <border>
      <left style="medium">
        <color rgb="FF008000"/>
      </left>
      <right/>
      <top style="thin">
        <color theme="0"/>
      </top>
      <bottom style="thin">
        <color theme="0"/>
      </bottom>
      <diagonal/>
    </border>
    <border>
      <left style="hair">
        <color rgb="FF153440"/>
      </left>
      <right style="medium">
        <color rgb="FF008000"/>
      </right>
      <top style="thin">
        <color rgb="FF153440"/>
      </top>
      <bottom style="thin">
        <color rgb="FF153440"/>
      </bottom>
      <diagonal/>
    </border>
    <border>
      <left style="medium">
        <color rgb="FF008000"/>
      </left>
      <right/>
      <top style="thin">
        <color theme="0"/>
      </top>
      <bottom style="medium">
        <color rgb="FF008000"/>
      </bottom>
      <diagonal/>
    </border>
    <border>
      <left style="hair">
        <color rgb="FF153440"/>
      </left>
      <right style="medium">
        <color rgb="FF008000"/>
      </right>
      <top style="thin">
        <color rgb="FF153440"/>
      </top>
      <bottom style="medium">
        <color rgb="FF008000"/>
      </bottom>
      <diagonal/>
    </border>
    <border>
      <left style="medium">
        <color rgb="FF008000"/>
      </left>
      <right style="medium">
        <color rgb="FF008000"/>
      </right>
      <top style="hair">
        <color rgb="FF008000"/>
      </top>
      <bottom/>
      <diagonal/>
    </border>
  </borders>
  <cellStyleXfs count="4">
    <xf numFmtId="0" fontId="0" fillId="0" borderId="0"/>
    <xf numFmtId="0" fontId="1" fillId="2" borderId="2">
      <alignment horizontal="right"/>
    </xf>
    <xf numFmtId="0" fontId="1" fillId="3" borderId="3">
      <alignment horizontal="left"/>
    </xf>
    <xf numFmtId="0" fontId="9" fillId="0" borderId="0" applyNumberFormat="0" applyFill="0" applyBorder="0" applyAlignment="0" applyProtection="0"/>
  </cellStyleXfs>
  <cellXfs count="78">
    <xf numFmtId="0" fontId="0" fillId="0" borderId="0" xfId="0"/>
    <xf numFmtId="0" fontId="0" fillId="2" borderId="0" xfId="0" applyFill="1"/>
    <xf numFmtId="0" fontId="0" fillId="0" borderId="0" xfId="0" applyAlignment="1">
      <alignment horizontal="center"/>
    </xf>
    <xf numFmtId="0" fontId="0" fillId="4" borderId="1" xfId="0" applyFill="1" applyBorder="1"/>
    <xf numFmtId="0" fontId="0" fillId="4" borderId="1" xfId="0" applyFill="1" applyBorder="1" applyAlignment="1">
      <alignment horizontal="left"/>
    </xf>
    <xf numFmtId="14" fontId="0" fillId="4" borderId="1" xfId="0" applyNumberFormat="1" applyFill="1" applyBorder="1" applyAlignment="1">
      <alignment horizontal="left"/>
    </xf>
    <xf numFmtId="18" fontId="0" fillId="0" borderId="0" xfId="0" applyNumberFormat="1"/>
    <xf numFmtId="14" fontId="0" fillId="0" borderId="0" xfId="0" applyNumberFormat="1"/>
    <xf numFmtId="0" fontId="2" fillId="6" borderId="1" xfId="0" applyFont="1" applyFill="1" applyBorder="1" applyAlignment="1">
      <alignment horizontal="center"/>
    </xf>
    <xf numFmtId="165" fontId="2" fillId="6" borderId="1" xfId="0" applyNumberFormat="1" applyFont="1" applyFill="1" applyBorder="1"/>
    <xf numFmtId="165" fontId="0" fillId="0" borderId="0" xfId="0" applyNumberFormat="1"/>
    <xf numFmtId="0" fontId="0" fillId="7" borderId="1" xfId="0" applyFill="1" applyBorder="1" applyAlignment="1">
      <alignment horizontal="center"/>
    </xf>
    <xf numFmtId="0" fontId="0" fillId="8" borderId="1" xfId="0" applyFill="1" applyBorder="1"/>
    <xf numFmtId="0" fontId="0" fillId="8" borderId="1" xfId="0" applyFill="1" applyBorder="1" applyAlignment="1">
      <alignment horizontal="left"/>
    </xf>
    <xf numFmtId="0" fontId="0" fillId="4" borderId="0" xfId="0" applyFill="1"/>
    <xf numFmtId="0" fontId="0" fillId="4" borderId="0" xfId="0" applyFill="1" applyAlignment="1">
      <alignment horizontal="left"/>
    </xf>
    <xf numFmtId="0" fontId="0" fillId="9" borderId="1" xfId="0" applyFill="1" applyBorder="1"/>
    <xf numFmtId="0" fontId="3" fillId="10" borderId="5" xfId="0" applyFont="1" applyFill="1" applyBorder="1" applyAlignment="1">
      <alignment horizontal="center"/>
    </xf>
    <xf numFmtId="164" fontId="8" fillId="11" borderId="6" xfId="0" applyNumberFormat="1" applyFont="1" applyFill="1" applyBorder="1" applyAlignment="1">
      <alignment horizontal="right"/>
    </xf>
    <xf numFmtId="164" fontId="8" fillId="11" borderId="7" xfId="0" applyNumberFormat="1" applyFont="1" applyFill="1" applyBorder="1" applyAlignment="1">
      <alignment horizontal="right"/>
    </xf>
    <xf numFmtId="164" fontId="8" fillId="11" borderId="8" xfId="0" applyNumberFormat="1" applyFont="1" applyFill="1" applyBorder="1" applyAlignment="1">
      <alignment horizontal="right"/>
    </xf>
    <xf numFmtId="164" fontId="8" fillId="11" borderId="9" xfId="0" applyNumberFormat="1" applyFont="1" applyFill="1" applyBorder="1" applyAlignment="1">
      <alignment horizontal="right"/>
    </xf>
    <xf numFmtId="164" fontId="8" fillId="11" borderId="12" xfId="0" applyNumberFormat="1" applyFont="1" applyFill="1" applyBorder="1" applyAlignment="1">
      <alignment horizontal="right"/>
    </xf>
    <xf numFmtId="0" fontId="2" fillId="13" borderId="14" xfId="0" applyFont="1" applyFill="1" applyBorder="1" applyAlignment="1">
      <alignment horizontal="center"/>
    </xf>
    <xf numFmtId="0" fontId="3" fillId="10" borderId="15" xfId="0" applyFont="1" applyFill="1" applyBorder="1" applyAlignment="1">
      <alignment horizontal="center"/>
    </xf>
    <xf numFmtId="18" fontId="0" fillId="3" borderId="16" xfId="0" applyNumberFormat="1" applyFill="1" applyBorder="1"/>
    <xf numFmtId="0" fontId="0" fillId="3" borderId="16" xfId="0" applyFill="1" applyBorder="1"/>
    <xf numFmtId="0" fontId="0" fillId="3" borderId="17" xfId="0" applyFill="1" applyBorder="1"/>
    <xf numFmtId="0" fontId="1" fillId="3" borderId="17" xfId="2" applyBorder="1">
      <alignment horizontal="left"/>
    </xf>
    <xf numFmtId="14" fontId="0" fillId="3" borderId="20" xfId="0" applyNumberFormat="1" applyFill="1" applyBorder="1"/>
    <xf numFmtId="14" fontId="0" fillId="3" borderId="21" xfId="0" applyNumberFormat="1" applyFill="1" applyBorder="1"/>
    <xf numFmtId="14" fontId="0" fillId="3" borderId="22" xfId="0" applyNumberFormat="1" applyFill="1" applyBorder="1"/>
    <xf numFmtId="14" fontId="0" fillId="3" borderId="23" xfId="0" applyNumberFormat="1" applyFill="1" applyBorder="1"/>
    <xf numFmtId="18" fontId="0" fillId="3" borderId="17" xfId="0" applyNumberFormat="1" applyFill="1" applyBorder="1"/>
    <xf numFmtId="165" fontId="0" fillId="3" borderId="16" xfId="0" applyNumberFormat="1" applyFill="1" applyBorder="1" applyAlignment="1">
      <alignment horizontal="center"/>
    </xf>
    <xf numFmtId="165" fontId="0" fillId="3" borderId="17" xfId="0" applyNumberFormat="1" applyFill="1" applyBorder="1" applyAlignment="1">
      <alignment horizontal="center"/>
    </xf>
    <xf numFmtId="0" fontId="0" fillId="4" borderId="1" xfId="0" applyFill="1" applyBorder="1" applyAlignment="1">
      <alignment horizontal="right"/>
    </xf>
    <xf numFmtId="0" fontId="12" fillId="0" borderId="0" xfId="0" applyFont="1"/>
    <xf numFmtId="0" fontId="6" fillId="10" borderId="27" xfId="0" applyFont="1" applyFill="1" applyBorder="1" applyAlignment="1">
      <alignment horizontal="right"/>
    </xf>
    <xf numFmtId="0" fontId="0" fillId="3" borderId="28" xfId="0" applyFill="1" applyBorder="1" applyAlignment="1">
      <alignment horizontal="left"/>
    </xf>
    <xf numFmtId="14" fontId="0" fillId="3" borderId="28" xfId="0" applyNumberFormat="1" applyFill="1" applyBorder="1" applyAlignment="1">
      <alignment horizontal="left"/>
    </xf>
    <xf numFmtId="166" fontId="0" fillId="3" borderId="28" xfId="0" applyNumberFormat="1" applyFill="1" applyBorder="1" applyAlignment="1">
      <alignment horizontal="left"/>
    </xf>
    <xf numFmtId="165" fontId="0" fillId="3" borderId="28" xfId="0" applyNumberFormat="1" applyFill="1" applyBorder="1" applyAlignment="1">
      <alignment horizontal="left"/>
    </xf>
    <xf numFmtId="0" fontId="6" fillId="10" borderId="29" xfId="0" applyFont="1" applyFill="1" applyBorder="1" applyAlignment="1">
      <alignment horizontal="right" vertical="center"/>
    </xf>
    <xf numFmtId="0" fontId="0" fillId="3" borderId="30" xfId="0" applyFill="1" applyBorder="1" applyAlignment="1">
      <alignment vertical="top"/>
    </xf>
    <xf numFmtId="0" fontId="6" fillId="10" borderId="29" xfId="0" applyFont="1" applyFill="1" applyBorder="1" applyAlignment="1">
      <alignment horizontal="right"/>
    </xf>
    <xf numFmtId="0" fontId="0" fillId="3" borderId="30" xfId="0" applyFill="1" applyBorder="1" applyAlignment="1">
      <alignment horizontal="left"/>
    </xf>
    <xf numFmtId="0" fontId="5" fillId="12" borderId="1" xfId="0" applyFont="1" applyFill="1" applyBorder="1" applyAlignment="1">
      <alignment horizontal="center" vertical="center"/>
    </xf>
    <xf numFmtId="0" fontId="13" fillId="0" borderId="0" xfId="0" applyFont="1"/>
    <xf numFmtId="0" fontId="10" fillId="0" borderId="0" xfId="0" applyFont="1"/>
    <xf numFmtId="0" fontId="0" fillId="14" borderId="1" xfId="0" applyFill="1" applyBorder="1"/>
    <xf numFmtId="0" fontId="0" fillId="14" borderId="1" xfId="0" applyFill="1" applyBorder="1" applyAlignment="1">
      <alignment horizontal="left"/>
    </xf>
    <xf numFmtId="0" fontId="0" fillId="9" borderId="1" xfId="0" applyFill="1" applyBorder="1" applyAlignment="1">
      <alignment horizontal="left"/>
    </xf>
    <xf numFmtId="0" fontId="15" fillId="0" borderId="0" xfId="0" applyFont="1"/>
    <xf numFmtId="0" fontId="16" fillId="0" borderId="0" xfId="0" applyFont="1"/>
    <xf numFmtId="0" fontId="15" fillId="0" borderId="0" xfId="0" applyFont="1" applyAlignment="1">
      <alignment horizontal="right"/>
    </xf>
    <xf numFmtId="0" fontId="17" fillId="0" borderId="0" xfId="0" applyFont="1"/>
    <xf numFmtId="0" fontId="1" fillId="11" borderId="17" xfId="2" applyFill="1" applyBorder="1">
      <alignment horizontal="left"/>
    </xf>
    <xf numFmtId="0" fontId="1" fillId="15" borderId="17" xfId="2" applyFill="1" applyBorder="1">
      <alignment horizontal="left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164" fontId="0" fillId="0" borderId="0" xfId="0" applyNumberFormat="1"/>
    <xf numFmtId="14" fontId="0" fillId="3" borderId="16" xfId="0" applyNumberFormat="1" applyFill="1" applyBorder="1"/>
    <xf numFmtId="14" fontId="0" fillId="3" borderId="17" xfId="0" applyNumberFormat="1" applyFill="1" applyBorder="1"/>
    <xf numFmtId="14" fontId="3" fillId="10" borderId="18" xfId="0" applyNumberFormat="1" applyFont="1" applyFill="1" applyBorder="1" applyAlignment="1">
      <alignment horizontal="center"/>
    </xf>
    <xf numFmtId="14" fontId="3" fillId="10" borderId="19" xfId="0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164" fontId="11" fillId="3" borderId="24" xfId="0" applyNumberFormat="1" applyFont="1" applyFill="1" applyBorder="1" applyAlignment="1">
      <alignment horizontal="center"/>
    </xf>
    <xf numFmtId="164" fontId="11" fillId="3" borderId="10" xfId="0" applyNumberFormat="1" applyFont="1" applyFill="1" applyBorder="1" applyAlignment="1">
      <alignment horizontal="center"/>
    </xf>
    <xf numFmtId="164" fontId="11" fillId="3" borderId="11" xfId="0" applyNumberFormat="1" applyFont="1" applyFill="1" applyBorder="1" applyAlignment="1">
      <alignment horizontal="center"/>
    </xf>
    <xf numFmtId="0" fontId="3" fillId="10" borderId="25" xfId="0" applyFont="1" applyFill="1" applyBorder="1" applyAlignment="1">
      <alignment horizontal="center"/>
    </xf>
    <xf numFmtId="0" fontId="3" fillId="10" borderId="26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4" fillId="12" borderId="13" xfId="0" applyFont="1" applyFill="1" applyBorder="1" applyAlignment="1">
      <alignment horizontal="center" vertical="center"/>
    </xf>
    <xf numFmtId="14" fontId="0" fillId="3" borderId="31" xfId="0" applyNumberFormat="1" applyFill="1" applyBorder="1"/>
  </cellXfs>
  <cellStyles count="4">
    <cellStyle name="Field" xfId="2" xr:uid="{9800F2B0-4BF0-4547-90EC-A2F3C6D047A6}"/>
    <cellStyle name="Hyperlink 2" xfId="3" xr:uid="{7A8F5216-DDB6-479F-8956-E143D0DC05C6}"/>
    <cellStyle name="Label" xfId="1" xr:uid="{6AB4A086-0DBC-4906-8FA3-DD61B8B38F7D}"/>
    <cellStyle name="Normal" xfId="0" builtinId="0"/>
  </cellStyles>
  <dxfs count="9">
    <dxf>
      <fill>
        <gradientFill degree="90">
          <stop position="0">
            <color rgb="FFEBF7FB"/>
          </stop>
          <stop position="1">
            <color rgb="FFEBF7FB"/>
          </stop>
        </gradientFill>
      </fill>
    </dxf>
    <dxf>
      <fill>
        <patternFill>
          <bgColor theme="0"/>
        </patternFill>
      </fill>
    </dxf>
    <dxf>
      <font>
        <color rgb="FF9E6B44"/>
      </font>
    </dxf>
    <dxf>
      <font>
        <color rgb="FFFF9900"/>
      </font>
    </dxf>
    <dxf>
      <fill>
        <patternFill patternType="solid">
          <fgColor auto="1"/>
          <bgColor theme="9" tint="0.79998168889431442"/>
        </patternFill>
      </fill>
    </dxf>
    <dxf>
      <fill>
        <patternFill patternType="solid">
          <fgColor auto="1"/>
          <bgColor theme="9" tint="0.79998168889431442"/>
        </patternFill>
      </fill>
    </dxf>
    <dxf>
      <fill>
        <patternFill patternType="solid">
          <fgColor auto="1"/>
          <bgColor theme="9" tint="0.79998168889431442"/>
        </patternFill>
      </fill>
    </dxf>
    <dxf>
      <fill>
        <patternFill patternType="solid">
          <fgColor auto="1"/>
          <bgColor theme="9" tint="0.79998168889431442"/>
        </patternFill>
      </fill>
    </dxf>
    <dxf>
      <fill>
        <patternFill patternType="solid">
          <fgColor auto="1"/>
          <bgColor theme="9" tint="0.79998168889431442"/>
        </patternFill>
      </fill>
    </dxf>
  </dxfs>
  <tableStyles count="0" defaultTableStyle="TableStyleMedium2" defaultPivotStyle="PivotStyleLight16"/>
  <colors>
    <mruColors>
      <color rgb="FF008000"/>
      <color rgb="FFFF9900"/>
      <color rgb="FF153440"/>
      <color rgb="FF9E6B44"/>
      <color rgb="FFF6FAFC"/>
      <color rgb="FFD9ECF3"/>
      <color rgb="FFCAE5EE"/>
      <color rgb="FFB0D8E6"/>
      <color rgb="FF9162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Style="combo" dx="31" fmlaLink="$B$2" fmlaRange="Years" noThreeD="1" sel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0</xdr:rowOff>
    </xdr:from>
    <xdr:ext cx="2890441" cy="2216541"/>
    <xdr:grpSp>
      <xdr:nvGrpSpPr>
        <xdr:cNvPr id="2" name="ColorPalette" descr="HideOnSheetClick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3327400" y="1727200"/>
          <a:ext cx="2890441" cy="2216541"/>
          <a:chOff x="250826" y="3994157"/>
          <a:chExt cx="3098800" cy="1960561"/>
        </a:xfrm>
      </xdr:grpSpPr>
      <xdr:sp macro="[0]!Admin_SetPlatformColor" textlink="">
        <xdr:nvSpPr>
          <xdr:cNvPr id="3" name="Rectangle 2" hidden="1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250826" y="3994157"/>
            <a:ext cx="3098800" cy="1960561"/>
          </a:xfrm>
          <a:prstGeom prst="rect">
            <a:avLst/>
          </a:prstGeom>
          <a:solidFill>
            <a:schemeClr val="tx1"/>
          </a:solidFill>
          <a:ln>
            <a:solidFill>
              <a:schemeClr val="accent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4" name="Rectangle 3" hidden="1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276226" y="4019556"/>
            <a:ext cx="304800" cy="304800"/>
          </a:xfrm>
          <a:prstGeom prst="rect">
            <a:avLst/>
          </a:prstGeom>
          <a:solidFill>
            <a:srgbClr val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5" name="Rectangle 4" hidden="1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276226" y="4348160"/>
            <a:ext cx="304800" cy="30480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6" name="Rectangle 5" hidden="1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276226" y="4672007"/>
            <a:ext cx="304800" cy="304800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7" name="Rectangle 6" hidden="1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76226" y="4991092"/>
            <a:ext cx="304800" cy="304800"/>
          </a:xfrm>
          <a:prstGeom prst="rect">
            <a:avLst/>
          </a:prstGeom>
          <a:solidFill>
            <a:schemeClr val="bg1">
              <a:lumMod val="7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8" name="Rectangle 7" hidden="1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276226" y="5305416"/>
            <a:ext cx="304800" cy="304800"/>
          </a:xfrm>
          <a:prstGeom prst="rect">
            <a:avLst/>
          </a:prstGeom>
          <a:solidFill>
            <a:schemeClr val="bg1">
              <a:lumMod val="6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9" name="Rectangle 8" hidden="1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276226" y="5619743"/>
            <a:ext cx="304800" cy="304800"/>
          </a:xfrm>
          <a:prstGeom prst="rect">
            <a:avLst/>
          </a:prstGeom>
          <a:solidFill>
            <a:schemeClr val="bg1">
              <a:lumMod val="5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10" name="Rectangle 9" hidden="1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81026" y="4019556"/>
            <a:ext cx="304800" cy="304800"/>
          </a:xfrm>
          <a:prstGeom prst="rect">
            <a:avLst/>
          </a:prstGeom>
          <a:solidFill>
            <a:schemeClr val="tx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11" name="Rectangle 10" hidden="1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581026" y="4348160"/>
            <a:ext cx="304800" cy="304800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12" name="Rectangle 11" hidden="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581026" y="4672007"/>
            <a:ext cx="304800" cy="30480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13" name="Rectangle 12" hidden="1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581026" y="4991092"/>
            <a:ext cx="304800" cy="304800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14" name="Rectangle 13" hidden="1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581026" y="5305416"/>
            <a:ext cx="304800" cy="304800"/>
          </a:xfrm>
          <a:prstGeom prst="rect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15" name="Rectangle 14" hidden="1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581026" y="5619743"/>
            <a:ext cx="304800" cy="304800"/>
          </a:xfrm>
          <a:prstGeom prst="rect">
            <a:avLst/>
          </a:prstGeom>
          <a:solidFill>
            <a:schemeClr val="tx1">
              <a:lumMod val="95000"/>
              <a:lumOff val="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16" name="Rectangle 15" hidden="1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885826" y="4019556"/>
            <a:ext cx="304800" cy="304800"/>
          </a:xfrm>
          <a:prstGeom prst="rect">
            <a:avLst/>
          </a:prstGeom>
          <a:solidFill>
            <a:schemeClr val="bg2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17" name="Rectangle 16" hidden="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885826" y="4348160"/>
            <a:ext cx="304800" cy="304800"/>
          </a:xfrm>
          <a:prstGeom prst="rect">
            <a:avLst/>
          </a:prstGeom>
          <a:solidFill>
            <a:schemeClr val="bg2">
              <a:lumMod val="9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18" name="Rectangle 17" hidden="1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885826" y="4672007"/>
            <a:ext cx="304800" cy="304800"/>
          </a:xfrm>
          <a:prstGeom prst="rect">
            <a:avLst/>
          </a:prstGeom>
          <a:solidFill>
            <a:schemeClr val="bg2">
              <a:lumMod val="7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19" name="Rectangle 18" hidden="1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885826" y="4991092"/>
            <a:ext cx="304800" cy="304800"/>
          </a:xfrm>
          <a:prstGeom prst="rect">
            <a:avLst/>
          </a:prstGeom>
          <a:solidFill>
            <a:schemeClr val="bg2">
              <a:lumMod val="5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20" name="Rectangle 19" hidden="1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885826" y="5305416"/>
            <a:ext cx="304800" cy="304800"/>
          </a:xfrm>
          <a:prstGeom prst="rect">
            <a:avLst/>
          </a:prstGeom>
          <a:solidFill>
            <a:schemeClr val="bg2">
              <a:lumMod val="2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21" name="Rectangle 20" hidden="1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885826" y="5619743"/>
            <a:ext cx="304800" cy="304800"/>
          </a:xfrm>
          <a:prstGeom prst="rect">
            <a:avLst/>
          </a:prstGeom>
          <a:solidFill>
            <a:schemeClr val="bg2">
              <a:lumMod val="1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22" name="Rectangle 21" hidden="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190626" y="4019556"/>
            <a:ext cx="304800" cy="304800"/>
          </a:xfrm>
          <a:prstGeom prst="rect">
            <a:avLst/>
          </a:prstGeom>
          <a:solidFill>
            <a:schemeClr val="tx2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23" name="Rectangle 22" hidden="1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1190626" y="4348160"/>
            <a:ext cx="304800" cy="304800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24" name="Rectangle 23" hidden="1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1190626" y="4672007"/>
            <a:ext cx="304800" cy="304800"/>
          </a:xfrm>
          <a:prstGeom prst="rect">
            <a:avLst/>
          </a:prstGeom>
          <a:solidFill>
            <a:schemeClr val="tx2">
              <a:lumMod val="40000"/>
              <a:lumOff val="6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25" name="Rectangle 24" hidden="1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1190626" y="4991092"/>
            <a:ext cx="304800" cy="304800"/>
          </a:xfrm>
          <a:prstGeom prst="rect">
            <a:avLst/>
          </a:prstGeom>
          <a:solidFill>
            <a:schemeClr val="tx2">
              <a:lumMod val="60000"/>
              <a:lumOff val="4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26" name="Rectangle 25" hidden="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1190626" y="5305416"/>
            <a:ext cx="304800" cy="304800"/>
          </a:xfrm>
          <a:prstGeom prst="rect">
            <a:avLst/>
          </a:prstGeom>
          <a:solidFill>
            <a:schemeClr val="tx2">
              <a:lumMod val="7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27" name="Rectangle 26" hidden="1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1190626" y="5619743"/>
            <a:ext cx="304800" cy="304800"/>
          </a:xfrm>
          <a:prstGeom prst="rect">
            <a:avLst/>
          </a:prstGeom>
          <a:solidFill>
            <a:schemeClr val="tx2">
              <a:lumMod val="5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28" name="Rectangle 27" hidden="1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1495426" y="4019556"/>
            <a:ext cx="304800" cy="304800"/>
          </a:xfrm>
          <a:prstGeom prst="rect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29" name="Rectangle 28" hidden="1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1495426" y="4348160"/>
            <a:ext cx="304800" cy="30480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30" name="Rectangle 29" hidden="1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1495426" y="4672007"/>
            <a:ext cx="304800" cy="304800"/>
          </a:xfrm>
          <a:prstGeom prst="rect">
            <a:avLst/>
          </a:prstGeom>
          <a:solidFill>
            <a:schemeClr val="accent1">
              <a:lumMod val="40000"/>
              <a:lumOff val="6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31" name="Rectangle 30" hidden="1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1495426" y="4991092"/>
            <a:ext cx="304800" cy="304800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32" name="Rectangle 31" hidden="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1495426" y="5305416"/>
            <a:ext cx="304800" cy="304800"/>
          </a:xfrm>
          <a:prstGeom prst="rect">
            <a:avLst/>
          </a:prstGeom>
          <a:solidFill>
            <a:schemeClr val="accent1">
              <a:lumMod val="7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33" name="Rectangle 32" hidden="1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1495426" y="5619743"/>
            <a:ext cx="304800" cy="304800"/>
          </a:xfrm>
          <a:prstGeom prst="rect">
            <a:avLst/>
          </a:prstGeom>
          <a:solidFill>
            <a:schemeClr val="accent1">
              <a:lumMod val="5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34" name="Rectangle 33" hidden="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1800226" y="4019556"/>
            <a:ext cx="304800" cy="304800"/>
          </a:xfrm>
          <a:prstGeom prst="rect">
            <a:avLst/>
          </a:prstGeom>
          <a:solidFill>
            <a:srgbClr val="FF0000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35" name="Rectangle 34" hidden="1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1800226" y="4348160"/>
            <a:ext cx="304800" cy="304800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36" name="Rectangle 35" hidden="1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1800226" y="4672007"/>
            <a:ext cx="304800" cy="304800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37" name="Rectangle 36" hidden="1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1800226" y="4991092"/>
            <a:ext cx="304800" cy="304800"/>
          </a:xfrm>
          <a:prstGeom prst="rect">
            <a:avLst/>
          </a:prstGeom>
          <a:solidFill>
            <a:schemeClr val="accent2">
              <a:lumMod val="60000"/>
              <a:lumOff val="4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38" name="Rectangle 37" hidden="1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1800226" y="5305416"/>
            <a:ext cx="304800" cy="304800"/>
          </a:xfrm>
          <a:prstGeom prst="rect">
            <a:avLst/>
          </a:prstGeom>
          <a:solidFill>
            <a:schemeClr val="accent2">
              <a:lumMod val="7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39" name="Rectangle 38" hidden="1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1800226" y="5619743"/>
            <a:ext cx="304800" cy="304800"/>
          </a:xfrm>
          <a:prstGeom prst="rect">
            <a:avLst/>
          </a:prstGeom>
          <a:solidFill>
            <a:schemeClr val="accent1">
              <a:lumMod val="5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40" name="Rectangle 39" hidden="1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>
            <a:off x="2105026" y="4019556"/>
            <a:ext cx="304800" cy="304800"/>
          </a:xfrm>
          <a:prstGeom prst="rect">
            <a:avLst/>
          </a:prstGeom>
          <a:solidFill>
            <a:srgbClr val="00B050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41" name="Rectangle 40" hidden="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2105026" y="4348160"/>
            <a:ext cx="304800" cy="304800"/>
          </a:xfrm>
          <a:prstGeom prst="rect">
            <a:avLst/>
          </a:prstGeom>
          <a:solidFill>
            <a:schemeClr val="accent3">
              <a:lumMod val="20000"/>
              <a:lumOff val="8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42" name="Rectangle 41" hidden="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2105026" y="4672007"/>
            <a:ext cx="304800" cy="304800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43" name="Rectangle 42" hidden="1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2105026" y="4991092"/>
            <a:ext cx="304800" cy="30480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44" name="Rectangle 43" hidden="1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/>
        </xdr:nvSpPr>
        <xdr:spPr>
          <a:xfrm>
            <a:off x="2105026" y="5305416"/>
            <a:ext cx="304800" cy="304800"/>
          </a:xfrm>
          <a:prstGeom prst="rect">
            <a:avLst/>
          </a:prstGeom>
          <a:solidFill>
            <a:schemeClr val="accent3">
              <a:lumMod val="7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45" name="Rectangle 44" hidden="1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/>
        </xdr:nvSpPr>
        <xdr:spPr>
          <a:xfrm>
            <a:off x="2105026" y="5619743"/>
            <a:ext cx="304800" cy="304800"/>
          </a:xfrm>
          <a:prstGeom prst="rect">
            <a:avLst/>
          </a:prstGeom>
          <a:solidFill>
            <a:schemeClr val="accent2">
              <a:lumMod val="5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46" name="Rectangle 45" hidden="1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/>
        </xdr:nvSpPr>
        <xdr:spPr>
          <a:xfrm>
            <a:off x="2409826" y="4019556"/>
            <a:ext cx="304800" cy="304800"/>
          </a:xfrm>
          <a:prstGeom prst="rect">
            <a:avLst/>
          </a:prstGeom>
          <a:solidFill>
            <a:schemeClr val="accent4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47" name="Rectangle 46" hidden="1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/>
        </xdr:nvSpPr>
        <xdr:spPr>
          <a:xfrm>
            <a:off x="2409826" y="4348160"/>
            <a:ext cx="304800" cy="304800"/>
          </a:xfrm>
          <a:prstGeom prst="rect">
            <a:avLst/>
          </a:prstGeom>
          <a:solidFill>
            <a:schemeClr val="accent4">
              <a:lumMod val="20000"/>
              <a:lumOff val="8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48" name="Rectangle 47" hidden="1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/>
        </xdr:nvSpPr>
        <xdr:spPr>
          <a:xfrm>
            <a:off x="2409826" y="4672007"/>
            <a:ext cx="304800" cy="3048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49" name="Rectangle 48" hidden="1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/>
        </xdr:nvSpPr>
        <xdr:spPr>
          <a:xfrm>
            <a:off x="2409826" y="4991092"/>
            <a:ext cx="304800" cy="304800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50" name="Rectangle 49" hidden="1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/>
        </xdr:nvSpPr>
        <xdr:spPr>
          <a:xfrm>
            <a:off x="2409826" y="5305416"/>
            <a:ext cx="304800" cy="304800"/>
          </a:xfrm>
          <a:prstGeom prst="rect">
            <a:avLst/>
          </a:prstGeom>
          <a:solidFill>
            <a:schemeClr val="accent4">
              <a:lumMod val="7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51" name="Rectangle 50" hidden="1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/>
        </xdr:nvSpPr>
        <xdr:spPr>
          <a:xfrm>
            <a:off x="2409826" y="5619743"/>
            <a:ext cx="304800" cy="304800"/>
          </a:xfrm>
          <a:prstGeom prst="rect">
            <a:avLst/>
          </a:prstGeom>
          <a:solidFill>
            <a:schemeClr val="accent3">
              <a:lumMod val="5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52" name="Rectangle 51" hidden="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/>
        </xdr:nvSpPr>
        <xdr:spPr>
          <a:xfrm>
            <a:off x="2714626" y="4019556"/>
            <a:ext cx="304800" cy="304800"/>
          </a:xfrm>
          <a:prstGeom prst="rect">
            <a:avLst/>
          </a:prstGeom>
          <a:solidFill>
            <a:schemeClr val="accent5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53" name="Rectangle 52" hidden="1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/>
        </xdr:nvSpPr>
        <xdr:spPr>
          <a:xfrm>
            <a:off x="2714626" y="4348160"/>
            <a:ext cx="304800" cy="304800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54" name="Rectangle 53" hidden="1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/>
        </xdr:nvSpPr>
        <xdr:spPr>
          <a:xfrm>
            <a:off x="2714626" y="4672007"/>
            <a:ext cx="304800" cy="304800"/>
          </a:xfrm>
          <a:prstGeom prst="rect">
            <a:avLst/>
          </a:prstGeom>
          <a:solidFill>
            <a:schemeClr val="accent5">
              <a:lumMod val="40000"/>
              <a:lumOff val="6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55" name="Rectangle 54" hidden="1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>
            <a:off x="2714626" y="4991092"/>
            <a:ext cx="304800" cy="3048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56" name="Rectangle 55" hidden="1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/>
        </xdr:nvSpPr>
        <xdr:spPr>
          <a:xfrm>
            <a:off x="2714626" y="5305416"/>
            <a:ext cx="304800" cy="3048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57" name="Rectangle 56" hidden="1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/>
        </xdr:nvSpPr>
        <xdr:spPr>
          <a:xfrm>
            <a:off x="2714626" y="5619743"/>
            <a:ext cx="304800" cy="304800"/>
          </a:xfrm>
          <a:prstGeom prst="rect">
            <a:avLst/>
          </a:prstGeom>
          <a:solidFill>
            <a:schemeClr val="accent5">
              <a:lumMod val="5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58" name="Rectangle 57" hidden="1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/>
        </xdr:nvSpPr>
        <xdr:spPr>
          <a:xfrm>
            <a:off x="3019426" y="4019556"/>
            <a:ext cx="304800" cy="304800"/>
          </a:xfrm>
          <a:prstGeom prst="rect">
            <a:avLst/>
          </a:prstGeom>
          <a:solidFill>
            <a:srgbClr val="FFC000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59" name="Rectangle 58" hidden="1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/>
        </xdr:nvSpPr>
        <xdr:spPr>
          <a:xfrm>
            <a:off x="3019426" y="4348160"/>
            <a:ext cx="304800" cy="304800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60" name="Rectangle 59" hidden="1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/>
        </xdr:nvSpPr>
        <xdr:spPr>
          <a:xfrm>
            <a:off x="3019426" y="4672007"/>
            <a:ext cx="304800" cy="304800"/>
          </a:xfrm>
          <a:prstGeom prst="rect">
            <a:avLst/>
          </a:prstGeom>
          <a:solidFill>
            <a:schemeClr val="accent6">
              <a:lumMod val="40000"/>
              <a:lumOff val="6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61" name="Rectangle 60" hidden="1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/>
        </xdr:nvSpPr>
        <xdr:spPr>
          <a:xfrm>
            <a:off x="3019426" y="4991092"/>
            <a:ext cx="304800" cy="304800"/>
          </a:xfrm>
          <a:prstGeom prst="rect">
            <a:avLst/>
          </a:prstGeom>
          <a:solidFill>
            <a:schemeClr val="accent6">
              <a:lumMod val="60000"/>
              <a:lumOff val="4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62" name="Rectangle 61" hidden="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/>
        </xdr:nvSpPr>
        <xdr:spPr>
          <a:xfrm>
            <a:off x="3019426" y="5305416"/>
            <a:ext cx="304800" cy="304800"/>
          </a:xfrm>
          <a:prstGeom prst="rect">
            <a:avLst/>
          </a:prstGeom>
          <a:solidFill>
            <a:schemeClr val="accent6">
              <a:lumMod val="7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[0]!Admin_SetPlatformColor" textlink="">
        <xdr:nvSpPr>
          <xdr:cNvPr id="63" name="Rectangle 62" hidden="1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/>
        </xdr:nvSpPr>
        <xdr:spPr>
          <a:xfrm>
            <a:off x="3019426" y="5619743"/>
            <a:ext cx="304800" cy="304800"/>
          </a:xfrm>
          <a:prstGeom prst="rect">
            <a:avLst/>
          </a:prstGeom>
          <a:solidFill>
            <a:schemeClr val="accent6">
              <a:lumMod val="5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</xdr:grp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6350</xdr:rowOff>
    </xdr:from>
    <xdr:to>
      <xdr:col>1</xdr:col>
      <xdr:colOff>427567</xdr:colOff>
      <xdr:row>8</xdr:row>
      <xdr:rowOff>60138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4500"/>
          <a:ext cx="3367617" cy="2349500"/>
        </a:xfrm>
        <a:prstGeom prst="rect">
          <a:avLst/>
        </a:prstGeom>
      </xdr:spPr>
    </xdr:pic>
    <xdr:clientData/>
  </xdr:twoCellAnchor>
  <xdr:twoCellAnchor>
    <xdr:from>
      <xdr:col>0</xdr:col>
      <xdr:colOff>69850</xdr:colOff>
      <xdr:row>0</xdr:row>
      <xdr:rowOff>31750</xdr:rowOff>
    </xdr:from>
    <xdr:to>
      <xdr:col>7</xdr:col>
      <xdr:colOff>470647</xdr:colOff>
      <xdr:row>1</xdr:row>
      <xdr:rowOff>101600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69850" y="31750"/>
          <a:ext cx="13257679" cy="510615"/>
        </a:xfrm>
        <a:prstGeom prst="rect">
          <a:avLst/>
        </a:prstGeom>
        <a:noFill/>
        <a:ln w="9525" cmpd="sng">
          <a:noFill/>
        </a:ln>
        <a:effectLst>
          <a:outerShdw blurRad="25400" dist="127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 b="1">
              <a:solidFill>
                <a:srgbClr val="008000"/>
              </a:solidFill>
              <a:latin typeface="Arial Rounded MT Bold" panose="020F0704030504030204" pitchFamily="34" charset="0"/>
            </a:rPr>
            <a:t>TOP</a:t>
          </a:r>
          <a:r>
            <a:rPr lang="en-US" sz="3600" b="1" baseline="0">
              <a:solidFill>
                <a:srgbClr val="008000"/>
              </a:solidFill>
              <a:latin typeface="Arial Rounded MT Bold" panose="020F0704030504030204" pitchFamily="34" charset="0"/>
            </a:rPr>
            <a:t> 5 EXCEL DEVELOPER HACKS</a:t>
          </a:r>
          <a:endParaRPr lang="en-US" sz="3600" b="1">
            <a:solidFill>
              <a:srgbClr val="008000"/>
            </a:solidFill>
            <a:latin typeface="Arial Rounded MT Bold" panose="020F070403050403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1276351</xdr:colOff>
      <xdr:row>0</xdr:row>
      <xdr:rowOff>501650</xdr:rowOff>
    </xdr:from>
    <xdr:to>
      <xdr:col>7</xdr:col>
      <xdr:colOff>1098551</xdr:colOff>
      <xdr:row>2</xdr:row>
      <xdr:rowOff>31750</xdr:rowOff>
    </xdr:to>
    <xdr:sp macro="" textlink="$B$7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187951" y="501650"/>
          <a:ext cx="4794250" cy="387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9C7D84D-27F6-4C73-9513-D8905F2DBE14}" type="TxLink">
            <a:rPr lang="en-US" sz="2400" b="1" i="0" u="none" strike="noStrike">
              <a:solidFill>
                <a:srgbClr val="008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Rounded MT Bold" panose="020F0704030504030204" pitchFamily="34" charset="0"/>
              <a:cs typeface="Calibri"/>
            </a:rPr>
            <a:pPr algn="ctr"/>
            <a:t>NOVEMBER, 2023</a:t>
          </a:fld>
          <a:endParaRPr lang="en-US" sz="2400" b="1">
            <a:solidFill>
              <a:srgbClr val="008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16</xdr:col>
      <xdr:colOff>110459</xdr:colOff>
      <xdr:row>32</xdr:row>
      <xdr:rowOff>43435</xdr:rowOff>
    </xdr:from>
    <xdr:to>
      <xdr:col>18</xdr:col>
      <xdr:colOff>492953</xdr:colOff>
      <xdr:row>33</xdr:row>
      <xdr:rowOff>78813</xdr:rowOff>
    </xdr:to>
    <xdr:sp macro="" textlink="">
      <xdr:nvSpPr>
        <xdr:cNvPr id="29" name="SampleApptShp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18488106" y="6520435"/>
          <a:ext cx="1607671" cy="222143"/>
        </a:xfrm>
        <a:prstGeom prst="roundRect">
          <a:avLst/>
        </a:prstGeom>
        <a:solidFill>
          <a:schemeClr val="bg1"/>
        </a:solidFill>
        <a:ln w="3175">
          <a:solidFill>
            <a:srgbClr val="153440"/>
          </a:solidFill>
        </a:ln>
        <a:effectLst>
          <a:outerShdw blurRad="25400" dist="254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8288" tIns="0" rIns="0" bIns="0" rtlCol="0" anchor="ctr"/>
        <a:lstStyle/>
        <a:p>
          <a:pPr algn="l"/>
          <a:r>
            <a:rPr lang="en-US" sz="1050">
              <a:solidFill>
                <a:sysClr val="windowText" lastClr="000000"/>
              </a:solidFill>
            </a:rPr>
            <a:t>7:00</a:t>
          </a:r>
          <a:r>
            <a:rPr lang="en-US" sz="1050" baseline="0">
              <a:solidFill>
                <a:sysClr val="windowText" lastClr="000000"/>
              </a:solidFill>
            </a:rPr>
            <a:t> PM: PTA Meeting</a:t>
          </a:r>
          <a:endParaRPr lang="en-US" sz="105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10</xdr:col>
      <xdr:colOff>265759</xdr:colOff>
      <xdr:row>15</xdr:row>
      <xdr:rowOff>64547</xdr:rowOff>
    </xdr:from>
    <xdr:to>
      <xdr:col>12</xdr:col>
      <xdr:colOff>2029298</xdr:colOff>
      <xdr:row>17</xdr:row>
      <xdr:rowOff>1322</xdr:rowOff>
    </xdr:to>
    <xdr:grpSp>
      <xdr:nvGrpSpPr>
        <xdr:cNvPr id="2253" name="Group 2252">
          <a:extLst>
            <a:ext uri="{FF2B5EF4-FFF2-40B4-BE49-F238E27FC236}">
              <a16:creationId xmlns:a16="http://schemas.microsoft.com/office/drawing/2014/main" id="{00000000-0008-0000-0200-0000CD080000}"/>
            </a:ext>
          </a:extLst>
        </xdr:cNvPr>
        <xdr:cNvGrpSpPr/>
      </xdr:nvGrpSpPr>
      <xdr:grpSpPr>
        <a:xfrm>
          <a:off x="13435659" y="3334797"/>
          <a:ext cx="3077989" cy="305075"/>
          <a:chOff x="13989865" y="3323313"/>
          <a:chExt cx="3082178" cy="304264"/>
        </a:xfrm>
      </xdr:grpSpPr>
      <xdr:grpSp>
        <xdr:nvGrpSpPr>
          <xdr:cNvPr id="42" name="Group 41">
            <a:extLst>
              <a:ext uri="{FF2B5EF4-FFF2-40B4-BE49-F238E27FC236}">
                <a16:creationId xmlns:a16="http://schemas.microsoft.com/office/drawing/2014/main" id="{00000000-0008-0000-0200-00002A000000}"/>
              </a:ext>
            </a:extLst>
          </xdr:cNvPr>
          <xdr:cNvGrpSpPr/>
        </xdr:nvGrpSpPr>
        <xdr:grpSpPr>
          <a:xfrm>
            <a:off x="15484136" y="3323313"/>
            <a:ext cx="1587907" cy="304264"/>
            <a:chOff x="15290799" y="3060903"/>
            <a:chExt cx="1557103" cy="247652"/>
          </a:xfrm>
        </xdr:grpSpPr>
        <xdr:sp macro="[0]!CreateRecurringAppt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SpPr/>
          </xdr:nvSpPr>
          <xdr:spPr>
            <a:xfrm>
              <a:off x="15290799" y="3060903"/>
              <a:ext cx="1557103" cy="247652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tIns="0" rIns="27432" bIns="0" rtlCol="0" anchor="ctr"/>
            <a:lstStyle/>
            <a:p>
              <a:pPr algn="r"/>
              <a:r>
                <a:rPr lang="en-US" sz="1100">
                  <a:solidFill>
                    <a:schemeClr val="bg1"/>
                  </a:solidFill>
                </a:rPr>
                <a:t>CREATE</a:t>
              </a:r>
              <a:r>
                <a:rPr lang="en-US" sz="1100" baseline="0">
                  <a:solidFill>
                    <a:schemeClr val="bg1"/>
                  </a:solidFill>
                </a:rPr>
                <a:t> RECUR. </a:t>
              </a:r>
              <a:r>
                <a:rPr lang="en-US" sz="1100">
                  <a:solidFill>
                    <a:schemeClr val="bg1"/>
                  </a:solidFill>
                </a:rPr>
                <a:t> APPT.</a:t>
              </a:r>
            </a:p>
          </xdr:txBody>
        </xdr:sp>
        <xdr:pic macro="[0]!CreateRecurringAppt">
          <xdr:nvPicPr>
            <xdr:cNvPr id="7" name="Picture 6">
              <a:extLst>
                <a:ext uri="{FF2B5EF4-FFF2-40B4-BE49-F238E27FC236}">
                  <a16:creationId xmlns:a16="http://schemas.microsoft.com/office/drawing/2014/main" id="{00000000-0008-0000-0200-000007000000}"/>
                </a:ext>
              </a:extLst>
            </xdr:cNvPr>
            <xdr:cNvPicPr>
              <a:picLocks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327944" y="3100875"/>
              <a:ext cx="224052" cy="157067"/>
            </a:xfrm>
            <a:prstGeom prst="rect">
              <a:avLst/>
            </a:prstGeom>
          </xdr:spPr>
        </xdr:pic>
      </xdr:grpSp>
      <xdr:grpSp>
        <xdr:nvGrpSpPr>
          <xdr:cNvPr id="1057" name="Group 1056">
            <a:extLst>
              <a:ext uri="{FF2B5EF4-FFF2-40B4-BE49-F238E27FC236}">
                <a16:creationId xmlns:a16="http://schemas.microsoft.com/office/drawing/2014/main" id="{00000000-0008-0000-0200-000021040000}"/>
              </a:ext>
            </a:extLst>
          </xdr:cNvPr>
          <xdr:cNvGrpSpPr/>
        </xdr:nvGrpSpPr>
        <xdr:grpSpPr>
          <a:xfrm>
            <a:off x="13989865" y="3323348"/>
            <a:ext cx="1436588" cy="304195"/>
            <a:chOff x="14795500" y="3473653"/>
            <a:chExt cx="1408719" cy="247652"/>
          </a:xfrm>
        </xdr:grpSpPr>
        <xdr:sp macro="[0]!SendAppointmentToOutlook" textlink="">
          <xdr:nvSpPr>
            <xdr:cNvPr id="1051" name="Rectangle 1050">
              <a:extLst>
                <a:ext uri="{FF2B5EF4-FFF2-40B4-BE49-F238E27FC236}">
                  <a16:creationId xmlns:a16="http://schemas.microsoft.com/office/drawing/2014/main" id="{00000000-0008-0000-0200-00001B040000}"/>
                </a:ext>
              </a:extLst>
            </xdr:cNvPr>
            <xdr:cNvSpPr/>
          </xdr:nvSpPr>
          <xdr:spPr>
            <a:xfrm>
              <a:off x="14795500" y="3473653"/>
              <a:ext cx="1408719" cy="247652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tIns="0" rIns="27432" bIns="0" rtlCol="0" anchor="ctr"/>
            <a:lstStyle/>
            <a:p>
              <a:pPr algn="ctr"/>
              <a:r>
                <a:rPr lang="en-US" sz="1100">
                  <a:solidFill>
                    <a:schemeClr val="bg1"/>
                  </a:solidFill>
                </a:rPr>
                <a:t>        SEND TO OUTLOOK</a:t>
              </a:r>
            </a:p>
          </xdr:txBody>
        </xdr:sp>
        <xdr:pic macro="[0]!SendAppointmentToOutlook">
          <xdr:nvPicPr>
            <xdr:cNvPr id="1056" name="Picture 1055">
              <a:extLst>
                <a:ext uri="{FF2B5EF4-FFF2-40B4-BE49-F238E27FC236}">
                  <a16:creationId xmlns:a16="http://schemas.microsoft.com/office/drawing/2014/main" id="{00000000-0008-0000-0200-00002004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839951" y="3538424"/>
              <a:ext cx="182880" cy="118110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3</xdr:col>
      <xdr:colOff>57149</xdr:colOff>
      <xdr:row>0</xdr:row>
      <xdr:rowOff>552449</xdr:rowOff>
    </xdr:from>
    <xdr:to>
      <xdr:col>12</xdr:col>
      <xdr:colOff>2015287</xdr:colOff>
      <xdr:row>1</xdr:row>
      <xdr:rowOff>131685</xdr:rowOff>
    </xdr:to>
    <xdr:grpSp>
      <xdr:nvGrpSpPr>
        <xdr:cNvPr id="5622" name="Group 5621">
          <a:extLst>
            <a:ext uri="{FF2B5EF4-FFF2-40B4-BE49-F238E27FC236}">
              <a16:creationId xmlns:a16="http://schemas.microsoft.com/office/drawing/2014/main" id="{00000000-0008-0000-0200-0000F6150000}"/>
            </a:ext>
          </a:extLst>
        </xdr:cNvPr>
        <xdr:cNvGrpSpPr/>
      </xdr:nvGrpSpPr>
      <xdr:grpSpPr>
        <a:xfrm>
          <a:off x="1625599" y="552449"/>
          <a:ext cx="14874038" cy="252336"/>
          <a:chOff x="1892299" y="552449"/>
          <a:chExt cx="14880388" cy="252336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6" name="Drop Down 2" hidden="1">
                <a:extLst>
                  <a:ext uri="{63B3BB69-23CF-44E3-9099-C40C66FF867C}">
                    <a14:compatExt spid="_x0000_s1026"/>
                  </a:ext>
                  <a:ext uri="{FF2B5EF4-FFF2-40B4-BE49-F238E27FC236}">
                    <a16:creationId xmlns:a16="http://schemas.microsoft.com/office/drawing/2014/main" id="{00000000-0008-0000-0200-000002040000}"/>
                  </a:ext>
                </a:extLst>
              </xdr:cNvPr>
              <xdr:cNvSpPr/>
            </xdr:nvSpPr>
            <xdr:spPr bwMode="auto">
              <a:xfrm>
                <a:off x="12890655" y="569358"/>
                <a:ext cx="540387" cy="22229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/>
        </xdr:nvSpPr>
        <xdr:spPr>
          <a:xfrm>
            <a:off x="12464702" y="563019"/>
            <a:ext cx="387807" cy="2349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r"/>
            <a:r>
              <a:rPr lang="en-US" sz="1100" b="1">
                <a:solidFill>
                  <a:srgbClr val="008000"/>
                </a:solidFill>
              </a:rPr>
              <a:t>Year</a:t>
            </a:r>
          </a:p>
        </xdr:txBody>
      </xdr:sp>
      <xdr:sp macro="[0]!Schedule_ThisMonth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/>
        </xdr:nvSpPr>
        <xdr:spPr>
          <a:xfrm>
            <a:off x="10413203" y="556680"/>
            <a:ext cx="823932" cy="247652"/>
          </a:xfrm>
          <a:prstGeom prst="rect">
            <a:avLst/>
          </a:prstGeom>
          <a:solidFill>
            <a:srgbClr val="008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en-US" sz="1100">
                <a:solidFill>
                  <a:schemeClr val="bg1"/>
                </a:solidFill>
              </a:rPr>
              <a:t>THIS MONTH</a:t>
            </a:r>
          </a:p>
        </xdr:txBody>
      </xdr:sp>
      <xdr:sp macro="[0]!Schedule_NextMonth" textlink="">
        <xdr:nvSpPr>
          <xdr:cNvPr id="14" name="Arrow: Right 13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SpPr/>
        </xdr:nvSpPr>
        <xdr:spPr>
          <a:xfrm>
            <a:off x="11551196" y="557061"/>
            <a:ext cx="940971" cy="246891"/>
          </a:xfrm>
          <a:prstGeom prst="rightArrow">
            <a:avLst>
              <a:gd name="adj1" fmla="val 100000"/>
              <a:gd name="adj2" fmla="val 50000"/>
            </a:avLst>
          </a:prstGeom>
          <a:solidFill>
            <a:srgbClr val="008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en-US" sz="1100">
                <a:solidFill>
                  <a:schemeClr val="bg1"/>
                </a:solidFill>
              </a:rPr>
              <a:t>NEXT MONTH</a:t>
            </a:r>
          </a:p>
        </xdr:txBody>
      </xdr:sp>
      <xdr:sp macro="[0]!Schedule_PrevMonth" textlink="">
        <xdr:nvSpPr>
          <xdr:cNvPr id="15" name="Arrow: Right 14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/>
        </xdr:nvSpPr>
        <xdr:spPr>
          <a:xfrm flipH="1">
            <a:off x="9417049" y="557061"/>
            <a:ext cx="959281" cy="246891"/>
          </a:xfrm>
          <a:prstGeom prst="rightArrow">
            <a:avLst>
              <a:gd name="adj1" fmla="val 100000"/>
              <a:gd name="adj2" fmla="val 50000"/>
            </a:avLst>
          </a:prstGeom>
          <a:solidFill>
            <a:srgbClr val="008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en-US" sz="1100">
                <a:solidFill>
                  <a:schemeClr val="bg1"/>
                </a:solidFill>
              </a:rPr>
              <a:t>PREV. MONTH</a:t>
            </a:r>
          </a:p>
        </xdr:txBody>
      </xdr:sp>
      <xdr:grpSp>
        <xdr:nvGrpSpPr>
          <xdr:cNvPr id="26" name="Group 25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GrpSpPr/>
        </xdr:nvGrpSpPr>
        <xdr:grpSpPr>
          <a:xfrm>
            <a:off x="14734368" y="556680"/>
            <a:ext cx="928794" cy="247652"/>
            <a:chOff x="15116848" y="315530"/>
            <a:chExt cx="927698" cy="249464"/>
          </a:xfrm>
        </xdr:grpSpPr>
        <xdr:sp macro="[0]!Appt_New" textlink="">
          <xdr:nvSpPr>
            <xdr:cNvPr id="11" name="Rectangle 10">
              <a:extLst>
                <a:ext uri="{FF2B5EF4-FFF2-40B4-BE49-F238E27FC236}">
                  <a16:creationId xmlns:a16="http://schemas.microsoft.com/office/drawing/2014/main" id="{00000000-0008-0000-0200-00000B000000}"/>
                </a:ext>
              </a:extLst>
            </xdr:cNvPr>
            <xdr:cNvSpPr/>
          </xdr:nvSpPr>
          <xdr:spPr>
            <a:xfrm>
              <a:off x="15116848" y="315530"/>
              <a:ext cx="927698" cy="249464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tIns="0" rIns="27432" bIns="0" rtlCol="0" anchor="ctr"/>
            <a:lstStyle/>
            <a:p>
              <a:pPr algn="r"/>
              <a:r>
                <a:rPr lang="en-US" sz="1100">
                  <a:solidFill>
                    <a:schemeClr val="bg1"/>
                  </a:solidFill>
                </a:rPr>
                <a:t>NEW APPT.</a:t>
              </a:r>
            </a:p>
          </xdr:txBody>
        </xdr:sp>
        <xdr:pic macro="[0]!Appt_New">
          <xdr:nvPicPr>
            <xdr:cNvPr id="17" name="Picture 16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146782" y="347915"/>
              <a:ext cx="182880" cy="184694"/>
            </a:xfrm>
            <a:prstGeom prst="rect">
              <a:avLst/>
            </a:prstGeom>
          </xdr:spPr>
        </xdr:pic>
      </xdr:grpSp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GrpSpPr/>
        </xdr:nvGrpSpPr>
        <xdr:grpSpPr>
          <a:xfrm>
            <a:off x="13747021" y="556228"/>
            <a:ext cx="915730" cy="248557"/>
            <a:chOff x="14105261" y="330200"/>
            <a:chExt cx="914400" cy="250371"/>
          </a:xfrm>
        </xdr:grpSpPr>
        <xdr:sp macro="[0]!Appt_SaveUpdate" textlink="">
          <xdr:nvSpPr>
            <xdr:cNvPr id="6" name="Rectangle 5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SpPr/>
          </xdr:nvSpPr>
          <xdr:spPr>
            <a:xfrm>
              <a:off x="14105261" y="330200"/>
              <a:ext cx="914400" cy="250371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tIns="0" rIns="27432" bIns="0" rtlCol="0" anchor="ctr"/>
            <a:lstStyle/>
            <a:p>
              <a:pPr algn="r"/>
              <a:r>
                <a:rPr lang="en-US" sz="1100">
                  <a:solidFill>
                    <a:schemeClr val="bg1"/>
                  </a:solidFill>
                </a:rPr>
                <a:t>SAVE APPT.</a:t>
              </a:r>
            </a:p>
          </xdr:txBody>
        </xdr:sp>
        <xdr:pic macro="[0]!Appt_SaveUpdate">
          <xdr:nvPicPr>
            <xdr:cNvPr id="19" name="Picture 18">
              <a:extLst>
                <a:ext uri="{FF2B5EF4-FFF2-40B4-BE49-F238E27FC236}">
                  <a16:creationId xmlns:a16="http://schemas.microsoft.com/office/drawing/2014/main" id="{00000000-0008-0000-0200-00001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160011" y="363038"/>
              <a:ext cx="182880" cy="184694"/>
            </a:xfrm>
            <a:prstGeom prst="rect">
              <a:avLst/>
            </a:prstGeom>
          </xdr:spPr>
        </xdr:pic>
      </xdr:grpSp>
      <xdr:grpSp>
        <xdr:nvGrpSpPr>
          <xdr:cNvPr id="27" name="Group 26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GrpSpPr/>
        </xdr:nvGrpSpPr>
        <xdr:grpSpPr>
          <a:xfrm>
            <a:off x="15725818" y="556680"/>
            <a:ext cx="1046869" cy="247652"/>
            <a:chOff x="16140749" y="322864"/>
            <a:chExt cx="951257" cy="249464"/>
          </a:xfrm>
        </xdr:grpSpPr>
        <xdr:sp macro="[0]!Appt_Delete" textlink="">
          <xdr:nvSpPr>
            <xdr:cNvPr id="12" name="Rectangle 11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:cNvPr>
            <xdr:cNvSpPr/>
          </xdr:nvSpPr>
          <xdr:spPr>
            <a:xfrm>
              <a:off x="16140749" y="322864"/>
              <a:ext cx="951257" cy="249464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tIns="0" rIns="27432" bIns="0" rtlCol="0" anchor="ctr"/>
            <a:lstStyle/>
            <a:p>
              <a:pPr algn="r"/>
              <a:r>
                <a:rPr lang="en-US" sz="1100">
                  <a:solidFill>
                    <a:schemeClr val="bg1"/>
                  </a:solidFill>
                </a:rPr>
                <a:t>DELETE APPT.</a:t>
              </a:r>
            </a:p>
          </xdr:txBody>
        </xdr:sp>
        <xdr:pic macro="[0]!Appt_Delete">
          <xdr:nvPicPr>
            <xdr:cNvPr id="21" name="Picture 20">
              <a:extLst>
                <a:ext uri="{FF2B5EF4-FFF2-40B4-BE49-F238E27FC236}">
                  <a16:creationId xmlns:a16="http://schemas.microsoft.com/office/drawing/2014/main" id="{00000000-0008-0000-0200-00001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6193098" y="355249"/>
              <a:ext cx="123758" cy="184694"/>
            </a:xfrm>
            <a:prstGeom prst="rect">
              <a:avLst/>
            </a:prstGeom>
          </xdr:spPr>
        </xdr:pic>
      </xdr:grpSp>
      <xdr:grpSp>
        <xdr:nvGrpSpPr>
          <xdr:cNvPr id="24" name="Group 23"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GrpSpPr/>
        </xdr:nvGrpSpPr>
        <xdr:grpSpPr>
          <a:xfrm>
            <a:off x="11271870" y="556680"/>
            <a:ext cx="247180" cy="247652"/>
            <a:chOff x="11609111" y="308196"/>
            <a:chExt cx="246888" cy="249464"/>
          </a:xfrm>
        </xdr:grpSpPr>
        <xdr:sp macro="[0]!Schedule_Refresh" textlink="">
          <xdr:nvSpPr>
            <xdr:cNvPr id="13" name="Rectangle 12">
              <a:extLst>
                <a:ext uri="{FF2B5EF4-FFF2-40B4-BE49-F238E27FC236}">
                  <a16:creationId xmlns:a16="http://schemas.microsoft.com/office/drawing/2014/main" id="{00000000-0008-0000-0200-00000D000000}"/>
                </a:ext>
              </a:extLst>
            </xdr:cNvPr>
            <xdr:cNvSpPr/>
          </xdr:nvSpPr>
          <xdr:spPr>
            <a:xfrm>
              <a:off x="11609111" y="308196"/>
              <a:ext cx="246888" cy="249464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tIns="0" rIns="0" bIns="0" rtlCol="0" anchor="ctr"/>
            <a:lstStyle/>
            <a:p>
              <a:pPr algn="ctr"/>
              <a:endParaRPr lang="en-US" sz="1100">
                <a:solidFill>
                  <a:schemeClr val="bg1"/>
                </a:solidFill>
              </a:endParaRPr>
            </a:p>
          </xdr:txBody>
        </xdr:sp>
        <xdr:pic macro="[0]!Schedule_Refresh">
          <xdr:nvPicPr>
            <xdr:cNvPr id="23" name="Picture 22">
              <a:extLst>
                <a:ext uri="{FF2B5EF4-FFF2-40B4-BE49-F238E27FC236}">
                  <a16:creationId xmlns:a16="http://schemas.microsoft.com/office/drawing/2014/main" id="{00000000-0008-0000-0200-00001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1617807" y="340581"/>
              <a:ext cx="229496" cy="184694"/>
            </a:xfrm>
            <a:prstGeom prst="rect">
              <a:avLst/>
            </a:prstGeom>
          </xdr:spPr>
        </xdr:pic>
      </xdr:grpSp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GrpSpPr/>
        </xdr:nvGrpSpPr>
        <xdr:grpSpPr>
          <a:xfrm>
            <a:off x="1892299" y="552449"/>
            <a:ext cx="1351574" cy="246888"/>
            <a:chOff x="2263041" y="285953"/>
            <a:chExt cx="1351574" cy="230886"/>
          </a:xfrm>
        </xdr:grpSpPr>
        <xdr:sp macro="[0]!PrintSchedule" textlink="">
          <xdr:nvSpPr>
            <xdr:cNvPr id="9" name="Rectangle 8">
              <a:extLst>
                <a:ext uri="{FF2B5EF4-FFF2-40B4-BE49-F238E27FC236}">
                  <a16:creationId xmlns:a16="http://schemas.microsoft.com/office/drawing/2014/main" id="{00000000-0008-0000-0200-000009000000}"/>
                </a:ext>
              </a:extLst>
            </xdr:cNvPr>
            <xdr:cNvSpPr/>
          </xdr:nvSpPr>
          <xdr:spPr>
            <a:xfrm>
              <a:off x="2263041" y="285953"/>
              <a:ext cx="1351574" cy="230886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tIns="0" rIns="27432" bIns="0" rtlCol="0" anchor="ctr"/>
            <a:lstStyle/>
            <a:p>
              <a:pPr algn="r"/>
              <a:r>
                <a:rPr lang="en-US" sz="1100">
                  <a:solidFill>
                    <a:schemeClr val="bg1"/>
                  </a:solidFill>
                </a:rPr>
                <a:t>      PRINT</a:t>
              </a:r>
              <a:r>
                <a:rPr lang="en-US" sz="1100" baseline="0">
                  <a:solidFill>
                    <a:schemeClr val="bg1"/>
                  </a:solidFill>
                </a:rPr>
                <a:t> SCHEDULE</a:t>
              </a:r>
              <a:endParaRPr lang="en-US" sz="1100">
                <a:solidFill>
                  <a:schemeClr val="bg1"/>
                </a:solidFill>
              </a:endParaRPr>
            </a:p>
          </xdr:txBody>
        </xdr:sp>
        <xdr:pic macro="[0]!PrintCalendar">
          <xdr:nvPicPr>
            <xdr:cNvPr id="18" name="Picture 17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358292" y="309196"/>
              <a:ext cx="182880" cy="184834"/>
            </a:xfrm>
            <a:prstGeom prst="rect">
              <a:avLst/>
            </a:prstGeom>
          </xdr:spPr>
        </xdr:pic>
      </xdr:grpSp>
    </xdr:grpSp>
    <xdr:clientData fPrintsWithSheet="0"/>
  </xdr:twoCellAnchor>
  <xdr:twoCellAnchor>
    <xdr:from>
      <xdr:col>3</xdr:col>
      <xdr:colOff>25400</xdr:colOff>
      <xdr:row>0</xdr:row>
      <xdr:rowOff>0</xdr:rowOff>
    </xdr:from>
    <xdr:to>
      <xdr:col>12</xdr:col>
      <xdr:colOff>1790700</xdr:colOff>
      <xdr:row>0</xdr:row>
      <xdr:rowOff>387350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2279650" y="0"/>
          <a:ext cx="14687550" cy="387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000" b="1" i="0" u="none" strike="noStrike">
              <a:solidFill>
                <a:srgbClr val="008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Rounded MT Bold" panose="020F0704030504030204" pitchFamily="34" charset="0"/>
              <a:cs typeface="Calibri"/>
            </a:rPr>
            <a:t>DRAG</a:t>
          </a:r>
          <a:r>
            <a:rPr lang="en-US" sz="3000" b="1" i="0" u="none" strike="noStrike" baseline="0">
              <a:solidFill>
                <a:srgbClr val="008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Rounded MT Bold" panose="020F0704030504030204" pitchFamily="34" charset="0"/>
              <a:cs typeface="Calibri"/>
            </a:rPr>
            <a:t> &amp; DROP </a:t>
          </a:r>
          <a:r>
            <a:rPr lang="en-US" sz="3000" b="1" i="0" u="none" strike="noStrike">
              <a:solidFill>
                <a:srgbClr val="008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Rounded MT Bold" panose="020F0704030504030204" pitchFamily="34" charset="0"/>
              <a:cs typeface="Calibri"/>
            </a:rPr>
            <a:t>APPOINTMENT</a:t>
          </a:r>
          <a:r>
            <a:rPr lang="en-US" sz="3000" b="1" i="0" u="none" strike="noStrike" baseline="0">
              <a:solidFill>
                <a:srgbClr val="008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Rounded MT Bold" panose="020F0704030504030204" pitchFamily="34" charset="0"/>
              <a:cs typeface="Calibri"/>
            </a:rPr>
            <a:t> SCHEDULER</a:t>
          </a:r>
          <a:endParaRPr lang="en-US" sz="3000" b="1" i="0" u="none" strike="noStrike">
            <a:solidFill>
              <a:srgbClr val="008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Rounded MT Bold" panose="020F0704030504030204" pitchFamily="34" charset="0"/>
            <a:cs typeface="Calibri"/>
          </a:endParaRPr>
        </a:p>
      </xdr:txBody>
    </xdr:sp>
    <xdr:clientData/>
  </xdr:twoCellAnchor>
  <xdr:twoCellAnchor editAs="oneCell">
    <xdr:from>
      <xdr:col>12</xdr:col>
      <xdr:colOff>1653564</xdr:colOff>
      <xdr:row>4</xdr:row>
      <xdr:rowOff>4163</xdr:rowOff>
    </xdr:from>
    <xdr:to>
      <xdr:col>12</xdr:col>
      <xdr:colOff>2033228</xdr:colOff>
      <xdr:row>5</xdr:row>
      <xdr:rowOff>1623</xdr:rowOff>
    </xdr:to>
    <xdr:grpSp>
      <xdr:nvGrpSpPr>
        <xdr:cNvPr id="5633" name="Group 5632">
          <a:extLst>
            <a:ext uri="{FF2B5EF4-FFF2-40B4-BE49-F238E27FC236}">
              <a16:creationId xmlns:a16="http://schemas.microsoft.com/office/drawing/2014/main" id="{00000000-0008-0000-0200-000001160000}"/>
            </a:ext>
          </a:extLst>
        </xdr:cNvPr>
        <xdr:cNvGrpSpPr/>
      </xdr:nvGrpSpPr>
      <xdr:grpSpPr>
        <a:xfrm>
          <a:off x="16137914" y="1248763"/>
          <a:ext cx="379664" cy="181610"/>
          <a:chOff x="16431284" y="1258923"/>
          <a:chExt cx="379664" cy="182880"/>
        </a:xfrm>
      </xdr:grpSpPr>
      <xdr:grpSp>
        <xdr:nvGrpSpPr>
          <xdr:cNvPr id="5625" name="EditContBtn">
            <a:extLst>
              <a:ext uri="{FF2B5EF4-FFF2-40B4-BE49-F238E27FC236}">
                <a16:creationId xmlns:a16="http://schemas.microsoft.com/office/drawing/2014/main" id="{00000000-0008-0000-0200-0000F9150000}"/>
              </a:ext>
            </a:extLst>
          </xdr:cNvPr>
          <xdr:cNvGrpSpPr/>
        </xdr:nvGrpSpPr>
        <xdr:grpSpPr>
          <a:xfrm>
            <a:off x="16431284" y="1258923"/>
            <a:ext cx="182880" cy="182880"/>
            <a:chOff x="3559629" y="2015671"/>
            <a:chExt cx="194737" cy="202076"/>
          </a:xfrm>
        </xdr:grpSpPr>
        <xdr:sp macro="[0]!Contact_Edit" textlink="">
          <xdr:nvSpPr>
            <xdr:cNvPr id="5626" name="EditBack">
              <a:extLst>
                <a:ext uri="{FF2B5EF4-FFF2-40B4-BE49-F238E27FC236}">
                  <a16:creationId xmlns:a16="http://schemas.microsoft.com/office/drawing/2014/main" id="{00000000-0008-0000-0200-0000FA150000}"/>
                </a:ext>
              </a:extLst>
            </xdr:cNvPr>
            <xdr:cNvSpPr/>
          </xdr:nvSpPr>
          <xdr:spPr>
            <a:xfrm>
              <a:off x="3559629" y="2015671"/>
              <a:ext cx="194737" cy="202076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tIns="0" rIns="27432" bIns="0" rtlCol="0" anchor="ctr"/>
            <a:lstStyle/>
            <a:p>
              <a:pPr algn="r"/>
              <a:endParaRPr lang="en-US" sz="1100"/>
            </a:p>
          </xdr:txBody>
        </xdr:sp>
        <xdr:pic macro="[0]!Contact_Edit">
          <xdr:nvPicPr>
            <xdr:cNvPr id="5627" name="EditIcon">
              <a:extLst>
                <a:ext uri="{FF2B5EF4-FFF2-40B4-BE49-F238E27FC236}">
                  <a16:creationId xmlns:a16="http://schemas.microsoft.com/office/drawing/2014/main" id="{00000000-0008-0000-0200-0000FB15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568773" y="2025269"/>
              <a:ext cx="182880" cy="182880"/>
            </a:xfrm>
            <a:prstGeom prst="rect">
              <a:avLst/>
            </a:prstGeom>
            <a:noFill/>
          </xdr:spPr>
        </xdr:pic>
      </xdr:grpSp>
      <xdr:grpSp>
        <xdr:nvGrpSpPr>
          <xdr:cNvPr id="5631" name="AddContBtn">
            <a:extLst>
              <a:ext uri="{FF2B5EF4-FFF2-40B4-BE49-F238E27FC236}">
                <a16:creationId xmlns:a16="http://schemas.microsoft.com/office/drawing/2014/main" id="{00000000-0008-0000-0200-0000FF150000}"/>
              </a:ext>
            </a:extLst>
          </xdr:cNvPr>
          <xdr:cNvGrpSpPr/>
        </xdr:nvGrpSpPr>
        <xdr:grpSpPr>
          <a:xfrm>
            <a:off x="16628068" y="1258923"/>
            <a:ext cx="182880" cy="182880"/>
            <a:chOff x="9118680" y="5075027"/>
            <a:chExt cx="195265" cy="201471"/>
          </a:xfrm>
        </xdr:grpSpPr>
        <xdr:sp macro="[0]!Contact_AddNew" textlink="">
          <xdr:nvSpPr>
            <xdr:cNvPr id="5628" name="DelBack">
              <a:extLst>
                <a:ext uri="{FF2B5EF4-FFF2-40B4-BE49-F238E27FC236}">
                  <a16:creationId xmlns:a16="http://schemas.microsoft.com/office/drawing/2014/main" id="{00000000-0008-0000-0200-0000FC150000}"/>
                </a:ext>
              </a:extLst>
            </xdr:cNvPr>
            <xdr:cNvSpPr/>
          </xdr:nvSpPr>
          <xdr:spPr>
            <a:xfrm>
              <a:off x="9118680" y="5075027"/>
              <a:ext cx="195265" cy="201471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Ins="91440" rtlCol="0" anchor="ctr"/>
            <a:lstStyle/>
            <a:p>
              <a:pPr algn="ctr"/>
              <a:r>
                <a:rPr lang="en-US" sz="1200"/>
                <a:t>     </a:t>
              </a:r>
            </a:p>
          </xdr:txBody>
        </xdr:sp>
        <xdr:pic macro="[0]!Contact_AddNew">
          <xdr:nvPicPr>
            <xdr:cNvPr id="5630" name="Picture 5629">
              <a:extLst>
                <a:ext uri="{FF2B5EF4-FFF2-40B4-BE49-F238E27FC236}">
                  <a16:creationId xmlns:a16="http://schemas.microsoft.com/office/drawing/2014/main" id="{00000000-0008-0000-0200-0000FE150000}"/>
                </a:ext>
              </a:extLst>
            </xdr:cNvPr>
            <xdr:cNvPicPr>
              <a:picLocks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138206" y="5095174"/>
              <a:ext cx="156212" cy="161177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13</xdr:col>
      <xdr:colOff>152290</xdr:colOff>
      <xdr:row>4</xdr:row>
      <xdr:rowOff>6168</xdr:rowOff>
    </xdr:from>
    <xdr:to>
      <xdr:col>13</xdr:col>
      <xdr:colOff>335170</xdr:colOff>
      <xdr:row>5</xdr:row>
      <xdr:rowOff>3628</xdr:rowOff>
    </xdr:to>
    <xdr:grpSp>
      <xdr:nvGrpSpPr>
        <xdr:cNvPr id="5637" name="DelContGrp">
          <a:extLst>
            <a:ext uri="{FF2B5EF4-FFF2-40B4-BE49-F238E27FC236}">
              <a16:creationId xmlns:a16="http://schemas.microsoft.com/office/drawing/2014/main" id="{00000000-0008-0000-0200-000005160000}"/>
            </a:ext>
          </a:extLst>
        </xdr:cNvPr>
        <xdr:cNvGrpSpPr/>
      </xdr:nvGrpSpPr>
      <xdr:grpSpPr>
        <a:xfrm>
          <a:off x="16674990" y="1250768"/>
          <a:ext cx="182880" cy="181610"/>
          <a:chOff x="16818701" y="1249431"/>
          <a:chExt cx="182880" cy="181276"/>
        </a:xfrm>
      </xdr:grpSpPr>
      <xdr:sp macro="[0]!Contact_Delete" textlink="">
        <xdr:nvSpPr>
          <xdr:cNvPr id="5635" name="EditBack">
            <a:extLst>
              <a:ext uri="{FF2B5EF4-FFF2-40B4-BE49-F238E27FC236}">
                <a16:creationId xmlns:a16="http://schemas.microsoft.com/office/drawing/2014/main" id="{00000000-0008-0000-0200-000003160000}"/>
              </a:ext>
            </a:extLst>
          </xdr:cNvPr>
          <xdr:cNvSpPr/>
        </xdr:nvSpPr>
        <xdr:spPr>
          <a:xfrm>
            <a:off x="16818701" y="1249431"/>
            <a:ext cx="182880" cy="181276"/>
          </a:xfrm>
          <a:prstGeom prst="rect">
            <a:avLst/>
          </a:prstGeom>
          <a:solidFill>
            <a:srgbClr val="008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27432" bIns="0" rtlCol="0" anchor="ctr"/>
          <a:lstStyle/>
          <a:p>
            <a:pPr algn="r"/>
            <a:endParaRPr lang="en-US" sz="1100"/>
          </a:p>
        </xdr:txBody>
      </xdr:sp>
      <xdr:pic macro="[0]!Contact_Delete">
        <xdr:nvPicPr>
          <xdr:cNvPr id="5636" name="Picture 5635">
            <a:extLst>
              <a:ext uri="{FF2B5EF4-FFF2-40B4-BE49-F238E27FC236}">
                <a16:creationId xmlns:a16="http://schemas.microsoft.com/office/drawing/2014/main" id="{00000000-0008-0000-0200-00000416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55764" y="1267261"/>
            <a:ext cx="108754" cy="145617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0</xdr:colOff>
      <xdr:row>4</xdr:row>
      <xdr:rowOff>12700</xdr:rowOff>
    </xdr:from>
    <xdr:to>
      <xdr:col>7</xdr:col>
      <xdr:colOff>0</xdr:colOff>
      <xdr:row>5</xdr:row>
      <xdr:rowOff>12700</xdr:rowOff>
    </xdr:to>
    <xdr:sp macro="Schedule_Appt_Select" textlink="">
      <xdr:nvSpPr>
        <xdr:cNvPr id="5585" name="CalAppt60">
          <a:extLst>
            <a:ext uri="{FF2B5EF4-FFF2-40B4-BE49-F238E27FC236}">
              <a16:creationId xmlns:a16="http://schemas.microsoft.com/office/drawing/2014/main" id="{00000000-0008-0000-0200-0000D1150000}"/>
            </a:ext>
          </a:extLst>
        </xdr:cNvPr>
        <xdr:cNvSpPr/>
      </xdr:nvSpPr>
      <xdr:spPr>
        <a:xfrm>
          <a:off x="6540500" y="1257300"/>
          <a:ext cx="1657350" cy="184150"/>
        </a:xfrm>
        <a:prstGeom prst="roundRect">
          <a:avLst/>
        </a:prstGeom>
        <a:solidFill>
          <a:srgbClr val="E2EFDA"/>
        </a:solidFill>
        <a:ln w="3175">
          <a:solidFill>
            <a:srgbClr val="153440"/>
          </a:solidFill>
        </a:ln>
        <a:effectLst>
          <a:outerShdw blurRad="25400" dist="254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8288" tIns="0" rIns="0" bIns="0" rtlCol="0" anchor="ctr"/>
        <a:lstStyle/>
        <a:p>
          <a:pPr algn="l"/>
          <a:r>
            <a:rPr lang="en-US" sz="1050">
              <a:solidFill>
                <a:sysClr val="windowText" lastClr="000000"/>
              </a:solidFill>
            </a:rPr>
            <a:t>7:30a:Nancy Smith</a:t>
          </a:r>
        </a:p>
      </xdr:txBody>
    </xdr:sp>
    <xdr:clientData/>
  </xdr:twoCellAnchor>
  <xdr:twoCellAnchor>
    <xdr:from>
      <xdr:col>6</xdr:col>
      <xdr:colOff>0</xdr:colOff>
      <xdr:row>10</xdr:row>
      <xdr:rowOff>12700</xdr:rowOff>
    </xdr:from>
    <xdr:to>
      <xdr:col>7</xdr:col>
      <xdr:colOff>0</xdr:colOff>
      <xdr:row>11</xdr:row>
      <xdr:rowOff>12700</xdr:rowOff>
    </xdr:to>
    <xdr:sp macro="Schedule_Appt_Select" textlink="">
      <xdr:nvSpPr>
        <xdr:cNvPr id="5586" name="CalAppt61">
          <a:extLst>
            <a:ext uri="{FF2B5EF4-FFF2-40B4-BE49-F238E27FC236}">
              <a16:creationId xmlns:a16="http://schemas.microsoft.com/office/drawing/2014/main" id="{00000000-0008-0000-0200-0000D2150000}"/>
            </a:ext>
          </a:extLst>
        </xdr:cNvPr>
        <xdr:cNvSpPr/>
      </xdr:nvSpPr>
      <xdr:spPr>
        <a:xfrm>
          <a:off x="6540500" y="2362200"/>
          <a:ext cx="1657350" cy="184150"/>
        </a:xfrm>
        <a:prstGeom prst="roundRect">
          <a:avLst/>
        </a:prstGeom>
        <a:solidFill>
          <a:srgbClr val="F4B183"/>
        </a:solidFill>
        <a:ln w="3175">
          <a:solidFill>
            <a:srgbClr val="153440"/>
          </a:solidFill>
        </a:ln>
        <a:effectLst>
          <a:outerShdw blurRad="25400" dist="254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8288" tIns="0" rIns="0" bIns="0" rtlCol="0" anchor="ctr"/>
        <a:lstStyle/>
        <a:p>
          <a:pPr algn="l"/>
          <a:r>
            <a:rPr lang="en-US" sz="1050">
              <a:solidFill>
                <a:sysClr val="windowText" lastClr="000000"/>
              </a:solidFill>
            </a:rPr>
            <a:t>7:30a:Nancy Smith</a:t>
          </a:r>
        </a:p>
      </xdr:txBody>
    </xdr:sp>
    <xdr:clientData/>
  </xdr:twoCellAnchor>
  <xdr:twoCellAnchor>
    <xdr:from>
      <xdr:col>6</xdr:col>
      <xdr:colOff>0</xdr:colOff>
      <xdr:row>16</xdr:row>
      <xdr:rowOff>12700</xdr:rowOff>
    </xdr:from>
    <xdr:to>
      <xdr:col>7</xdr:col>
      <xdr:colOff>0</xdr:colOff>
      <xdr:row>17</xdr:row>
      <xdr:rowOff>12700</xdr:rowOff>
    </xdr:to>
    <xdr:sp macro="Schedule_Appt_Select" textlink="">
      <xdr:nvSpPr>
        <xdr:cNvPr id="5587" name="CalAppt62">
          <a:extLst>
            <a:ext uri="{FF2B5EF4-FFF2-40B4-BE49-F238E27FC236}">
              <a16:creationId xmlns:a16="http://schemas.microsoft.com/office/drawing/2014/main" id="{00000000-0008-0000-0200-0000D3150000}"/>
            </a:ext>
          </a:extLst>
        </xdr:cNvPr>
        <xdr:cNvSpPr/>
      </xdr:nvSpPr>
      <xdr:spPr>
        <a:xfrm>
          <a:off x="6540500" y="3467100"/>
          <a:ext cx="1657350" cy="184150"/>
        </a:xfrm>
        <a:prstGeom prst="roundRect">
          <a:avLst/>
        </a:prstGeom>
        <a:solidFill>
          <a:srgbClr val="E2EFDA"/>
        </a:solidFill>
        <a:ln w="3175">
          <a:solidFill>
            <a:srgbClr val="153440"/>
          </a:solidFill>
        </a:ln>
        <a:effectLst>
          <a:outerShdw blurRad="25400" dist="254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8288" tIns="0" rIns="0" bIns="0" rtlCol="0" anchor="ctr"/>
        <a:lstStyle/>
        <a:p>
          <a:pPr algn="l"/>
          <a:r>
            <a:rPr lang="en-US" sz="1050">
              <a:solidFill>
                <a:sysClr val="windowText" lastClr="000000"/>
              </a:solidFill>
            </a:rPr>
            <a:t>7:30a:Nancy Smith</a:t>
          </a:r>
        </a:p>
      </xdr:txBody>
    </xdr:sp>
    <xdr:clientData/>
  </xdr:twoCellAnchor>
  <xdr:twoCellAnchor>
    <xdr:from>
      <xdr:col>6</xdr:col>
      <xdr:colOff>0</xdr:colOff>
      <xdr:row>22</xdr:row>
      <xdr:rowOff>12700</xdr:rowOff>
    </xdr:from>
    <xdr:to>
      <xdr:col>7</xdr:col>
      <xdr:colOff>0</xdr:colOff>
      <xdr:row>23</xdr:row>
      <xdr:rowOff>12700</xdr:rowOff>
    </xdr:to>
    <xdr:sp macro="Schedule_Appt_Select" textlink="">
      <xdr:nvSpPr>
        <xdr:cNvPr id="5588" name="CalAppt63">
          <a:extLst>
            <a:ext uri="{FF2B5EF4-FFF2-40B4-BE49-F238E27FC236}">
              <a16:creationId xmlns:a16="http://schemas.microsoft.com/office/drawing/2014/main" id="{00000000-0008-0000-0200-0000D4150000}"/>
            </a:ext>
          </a:extLst>
        </xdr:cNvPr>
        <xdr:cNvSpPr/>
      </xdr:nvSpPr>
      <xdr:spPr>
        <a:xfrm>
          <a:off x="6540500" y="4572000"/>
          <a:ext cx="1657350" cy="184150"/>
        </a:xfrm>
        <a:prstGeom prst="roundRect">
          <a:avLst/>
        </a:prstGeom>
        <a:solidFill>
          <a:srgbClr val="E2EFDA"/>
        </a:solidFill>
        <a:ln w="3175">
          <a:solidFill>
            <a:srgbClr val="153440"/>
          </a:solidFill>
        </a:ln>
        <a:effectLst>
          <a:outerShdw blurRad="25400" dist="254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8288" tIns="0" rIns="0" bIns="0" rtlCol="0" anchor="ctr"/>
        <a:lstStyle/>
        <a:p>
          <a:pPr algn="l"/>
          <a:r>
            <a:rPr lang="en-US" sz="1050">
              <a:solidFill>
                <a:sysClr val="windowText" lastClr="000000"/>
              </a:solidFill>
            </a:rPr>
            <a:t>7:30a:Nancy Smith</a:t>
          </a:r>
        </a:p>
      </xdr:txBody>
    </xdr:sp>
    <xdr:clientData/>
  </xdr:twoCellAnchor>
  <xdr:twoCellAnchor>
    <xdr:from>
      <xdr:col>6</xdr:col>
      <xdr:colOff>0</xdr:colOff>
      <xdr:row>28</xdr:row>
      <xdr:rowOff>12700</xdr:rowOff>
    </xdr:from>
    <xdr:to>
      <xdr:col>7</xdr:col>
      <xdr:colOff>0</xdr:colOff>
      <xdr:row>29</xdr:row>
      <xdr:rowOff>12700</xdr:rowOff>
    </xdr:to>
    <xdr:sp macro="Schedule_Appt_Select" textlink="">
      <xdr:nvSpPr>
        <xdr:cNvPr id="5589" name="CalAppt64">
          <a:extLst>
            <a:ext uri="{FF2B5EF4-FFF2-40B4-BE49-F238E27FC236}">
              <a16:creationId xmlns:a16="http://schemas.microsoft.com/office/drawing/2014/main" id="{00000000-0008-0000-0200-0000D5150000}"/>
            </a:ext>
          </a:extLst>
        </xdr:cNvPr>
        <xdr:cNvSpPr/>
      </xdr:nvSpPr>
      <xdr:spPr>
        <a:xfrm>
          <a:off x="6540500" y="5676900"/>
          <a:ext cx="1657350" cy="184150"/>
        </a:xfrm>
        <a:prstGeom prst="roundRect">
          <a:avLst/>
        </a:prstGeom>
        <a:solidFill>
          <a:srgbClr val="E2EFDA"/>
        </a:solidFill>
        <a:ln w="3175">
          <a:solidFill>
            <a:srgbClr val="153440"/>
          </a:solidFill>
        </a:ln>
        <a:effectLst>
          <a:outerShdw blurRad="25400" dist="254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8288" tIns="0" rIns="0" bIns="0" rtlCol="0" anchor="ctr"/>
        <a:lstStyle/>
        <a:p>
          <a:pPr algn="l"/>
          <a:r>
            <a:rPr lang="en-US" sz="1050">
              <a:solidFill>
                <a:sysClr val="windowText" lastClr="000000"/>
              </a:solidFill>
            </a:rPr>
            <a:t>7:30a:Nancy Smith</a:t>
          </a:r>
        </a:p>
      </xdr:txBody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13</xdr:col>
      <xdr:colOff>75685</xdr:colOff>
      <xdr:row>18</xdr:row>
      <xdr:rowOff>13900</xdr:rowOff>
    </xdr:to>
    <xdr:grpSp>
      <xdr:nvGrpSpPr>
        <xdr:cNvPr id="2277" name="Calendar">
          <a:extLst>
            <a:ext uri="{FF2B5EF4-FFF2-40B4-BE49-F238E27FC236}">
              <a16:creationId xmlns:a16="http://schemas.microsoft.com/office/drawing/2014/main" id="{00000000-0008-0000-0200-0000E5080000}"/>
            </a:ext>
          </a:extLst>
        </xdr:cNvPr>
        <xdr:cNvGrpSpPr/>
      </xdr:nvGrpSpPr>
      <xdr:grpSpPr>
        <a:xfrm>
          <a:off x="14484350" y="1612900"/>
          <a:ext cx="2114035" cy="2223700"/>
          <a:chOff x="14268450" y="4159250"/>
          <a:chExt cx="2114035" cy="2223700"/>
        </a:xfrm>
      </xdr:grpSpPr>
      <xdr:sp macro="" textlink="">
        <xdr:nvSpPr>
          <xdr:cNvPr id="16" name="CalBack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/>
        </xdr:nvSpPr>
        <xdr:spPr>
          <a:xfrm>
            <a:off x="14268450" y="4159250"/>
            <a:ext cx="2112129" cy="1978717"/>
          </a:xfrm>
          <a:prstGeom prst="rect">
            <a:avLst/>
          </a:prstGeom>
          <a:solidFill>
            <a:srgbClr val="C5E0B4"/>
          </a:solidFill>
          <a:ln w="6350"/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[0]!SelectDay" textlink="CalPopUp!$F$6">
        <xdr:nvSpPr>
          <xdr:cNvPr id="22" name="40Day" hidden="1"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/>
        </xdr:nvSpPr>
        <xdr:spPr>
          <a:xfrm>
            <a:off x="15459863" y="5730100"/>
            <a:ext cx="26536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4911AB2E-CDC2-40AB-9D75-AA52EE8CDD21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6">
        <xdr:nvSpPr>
          <xdr:cNvPr id="28" name="41Day" hidden="1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SpPr/>
        </xdr:nvSpPr>
        <xdr:spPr>
          <a:xfrm>
            <a:off x="15729808" y="5730100"/>
            <a:ext cx="2598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2C69691E-0E2C-4BE9-B1BD-0CDC794D2246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6">
        <xdr:nvSpPr>
          <xdr:cNvPr id="30" name="39Day" hidden="1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SpPr/>
        </xdr:nvSpPr>
        <xdr:spPr>
          <a:xfrm>
            <a:off x="15194213" y="5730100"/>
            <a:ext cx="2598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003A8478-BFB8-477F-B0EE-57B1AC4F222A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6">
        <xdr:nvSpPr>
          <xdr:cNvPr id="31" name="38Day" hidden="1">
            <a:extLst>
              <a:ext uri="{FF2B5EF4-FFF2-40B4-BE49-F238E27FC236}">
                <a16:creationId xmlns:a16="http://schemas.microsoft.com/office/drawing/2014/main" id="{00000000-0008-0000-0200-00001F000000}"/>
              </a:ext>
            </a:extLst>
          </xdr:cNvPr>
          <xdr:cNvSpPr/>
        </xdr:nvSpPr>
        <xdr:spPr>
          <a:xfrm>
            <a:off x="14926035" y="5730100"/>
            <a:ext cx="2617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3613A912-9341-4BE8-A80F-7A214FAD8F17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6">
        <xdr:nvSpPr>
          <xdr:cNvPr id="32" name="42Day" hidden="1">
            <a:extLst>
              <a:ext uri="{FF2B5EF4-FFF2-40B4-BE49-F238E27FC236}">
                <a16:creationId xmlns:a16="http://schemas.microsoft.com/office/drawing/2014/main" id="{00000000-0008-0000-0200-000020000000}"/>
              </a:ext>
            </a:extLst>
          </xdr:cNvPr>
          <xdr:cNvSpPr/>
        </xdr:nvSpPr>
        <xdr:spPr>
          <a:xfrm>
            <a:off x="15996755" y="5730100"/>
            <a:ext cx="264860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57657A16-FE4E-4AD3-8918-1D1E4A4A52FC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6">
        <xdr:nvSpPr>
          <xdr:cNvPr id="33" name="37Day" hidden="1">
            <a:extLst>
              <a:ext uri="{FF2B5EF4-FFF2-40B4-BE49-F238E27FC236}">
                <a16:creationId xmlns:a16="http://schemas.microsoft.com/office/drawing/2014/main" id="{00000000-0008-0000-0200-000021000000}"/>
              </a:ext>
            </a:extLst>
          </xdr:cNvPr>
          <xdr:cNvSpPr/>
        </xdr:nvSpPr>
        <xdr:spPr>
          <a:xfrm>
            <a:off x="14657581" y="5730100"/>
            <a:ext cx="2598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CAED1768-6E7C-4391-9E4A-A57ED45ABBBE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6">
        <xdr:nvSpPr>
          <xdr:cNvPr id="34" name="36Day" hidden="1"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SpPr/>
        </xdr:nvSpPr>
        <xdr:spPr>
          <a:xfrm>
            <a:off x="14390860" y="5730100"/>
            <a:ext cx="26069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63651197-147D-4FF2-ABDE-5B91C5BB963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35" name="Settings" hidden="1">
            <a:extLst>
              <a:ext uri="{FF2B5EF4-FFF2-40B4-BE49-F238E27FC236}">
                <a16:creationId xmlns:a16="http://schemas.microsoft.com/office/drawing/2014/main" id="{00000000-0008-0000-0200-000023000000}"/>
              </a:ext>
            </a:extLst>
          </xdr:cNvPr>
          <xdr:cNvSpPr/>
        </xdr:nvSpPr>
        <xdr:spPr>
          <a:xfrm>
            <a:off x="14270356" y="6147389"/>
            <a:ext cx="2112129" cy="235561"/>
          </a:xfrm>
          <a:prstGeom prst="rect">
            <a:avLst/>
          </a:prstGeom>
          <a:solidFill>
            <a:srgbClr val="C5E0B4"/>
          </a:solidFill>
          <a:ln w="6350"/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CalPopUp!A4">
        <xdr:nvSpPr>
          <xdr:cNvPr id="36" name="Month">
            <a:extLst>
              <a:ext uri="{FF2B5EF4-FFF2-40B4-BE49-F238E27FC236}">
                <a16:creationId xmlns:a16="http://schemas.microsoft.com/office/drawing/2014/main" id="{00000000-0008-0000-0200-000024000000}"/>
              </a:ext>
            </a:extLst>
          </xdr:cNvPr>
          <xdr:cNvSpPr txBox="1"/>
        </xdr:nvSpPr>
        <xdr:spPr>
          <a:xfrm>
            <a:off x="14558567" y="4353991"/>
            <a:ext cx="751283" cy="1884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0" tIns="0" rIns="0" bIns="0" rtlCol="0" anchor="t"/>
          <a:lstStyle/>
          <a:p>
            <a:pPr algn="r"/>
            <a:fld id="{731C0727-8505-4A1C-B24D-FBC037339648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November</a:t>
            </a:fld>
            <a:endParaRPr lang="en-U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  <xdr:sp macro="" textlink="">
        <xdr:nvSpPr>
          <xdr:cNvPr id="37" name="CalBorder">
            <a:extLst>
              <a:ext uri="{FF2B5EF4-FFF2-40B4-BE49-F238E27FC236}">
                <a16:creationId xmlns:a16="http://schemas.microsoft.com/office/drawing/2014/main" id="{00000000-0008-0000-0200-000025000000}"/>
              </a:ext>
            </a:extLst>
          </xdr:cNvPr>
          <xdr:cNvSpPr/>
        </xdr:nvSpPr>
        <xdr:spPr>
          <a:xfrm>
            <a:off x="14375254" y="4328556"/>
            <a:ext cx="1901591" cy="1614863"/>
          </a:xfrm>
          <a:prstGeom prst="rect">
            <a:avLst/>
          </a:pr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  <xdr:sp macro="[0]!SelectDay" textlink="CalPopUp!$B$1">
        <xdr:nvSpPr>
          <xdr:cNvPr id="38" name="1Day">
            <a:extLst>
              <a:ext uri="{FF2B5EF4-FFF2-40B4-BE49-F238E27FC236}">
                <a16:creationId xmlns:a16="http://schemas.microsoft.com/office/drawing/2014/main" id="{00000000-0008-0000-0200-000026000000}"/>
              </a:ext>
            </a:extLst>
          </xdr:cNvPr>
          <xdr:cNvSpPr/>
        </xdr:nvSpPr>
        <xdr:spPr>
          <a:xfrm>
            <a:off x="14390750" y="4753810"/>
            <a:ext cx="26045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32F95495-808B-4689-B9A8-5E4B882B0CF5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1">
        <xdr:nvSpPr>
          <xdr:cNvPr id="39" name="3Day">
            <a:extLst>
              <a:ext uri="{FF2B5EF4-FFF2-40B4-BE49-F238E27FC236}">
                <a16:creationId xmlns:a16="http://schemas.microsoft.com/office/drawing/2014/main" id="{00000000-0008-0000-0200-000027000000}"/>
              </a:ext>
            </a:extLst>
          </xdr:cNvPr>
          <xdr:cNvSpPr/>
        </xdr:nvSpPr>
        <xdr:spPr>
          <a:xfrm>
            <a:off x="14925443" y="4753810"/>
            <a:ext cx="261553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ACE70E18-CD86-48FA-85BA-4F7AF3BB7E31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2">
        <xdr:nvSpPr>
          <xdr:cNvPr id="40" name="14Day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SpPr/>
        </xdr:nvSpPr>
        <xdr:spPr>
          <a:xfrm>
            <a:off x="15993665" y="4948659"/>
            <a:ext cx="2646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D7349E84-8582-44E4-926B-6147CA462195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1">
        <xdr:nvSpPr>
          <xdr:cNvPr id="41" name="7Day">
            <a:extLst>
              <a:ext uri="{FF2B5EF4-FFF2-40B4-BE49-F238E27FC236}">
                <a16:creationId xmlns:a16="http://schemas.microsoft.com/office/drawing/2014/main" id="{00000000-0008-0000-0200-000029000000}"/>
              </a:ext>
            </a:extLst>
          </xdr:cNvPr>
          <xdr:cNvSpPr/>
        </xdr:nvSpPr>
        <xdr:spPr>
          <a:xfrm>
            <a:off x="15993665" y="4753810"/>
            <a:ext cx="2646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9C63099D-0FD9-4810-91ED-48FB95B7B6B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1">
        <xdr:nvSpPr>
          <xdr:cNvPr id="43" name="4Day">
            <a:extLst>
              <a:ext uri="{FF2B5EF4-FFF2-40B4-BE49-F238E27FC236}">
                <a16:creationId xmlns:a16="http://schemas.microsoft.com/office/drawing/2014/main" id="{00000000-0008-0000-0200-00002B000000}"/>
              </a:ext>
            </a:extLst>
          </xdr:cNvPr>
          <xdr:cNvSpPr/>
        </xdr:nvSpPr>
        <xdr:spPr>
          <a:xfrm>
            <a:off x="15193380" y="4753810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FB417741-899C-4314-9252-BB93BE8A572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1">
        <xdr:nvSpPr>
          <xdr:cNvPr id="44" name="2Day">
            <a:extLst>
              <a:ext uri="{FF2B5EF4-FFF2-40B4-BE49-F238E27FC236}">
                <a16:creationId xmlns:a16="http://schemas.microsoft.com/office/drawing/2014/main" id="{00000000-0008-0000-0200-00002C000000}"/>
              </a:ext>
            </a:extLst>
          </xdr:cNvPr>
          <xdr:cNvSpPr/>
        </xdr:nvSpPr>
        <xdr:spPr>
          <a:xfrm>
            <a:off x="14657229" y="4753810"/>
            <a:ext cx="25958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27576592-74FF-4DFF-BB2B-F458B348E425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1">
        <xdr:nvSpPr>
          <xdr:cNvPr id="45" name="5Day">
            <a:extLst>
              <a:ext uri="{FF2B5EF4-FFF2-40B4-BE49-F238E27FC236}">
                <a16:creationId xmlns:a16="http://schemas.microsoft.com/office/drawing/2014/main" id="{00000000-0008-0000-0200-00002D000000}"/>
              </a:ext>
            </a:extLst>
          </xdr:cNvPr>
          <xdr:cNvSpPr/>
        </xdr:nvSpPr>
        <xdr:spPr>
          <a:xfrm>
            <a:off x="15457254" y="4753810"/>
            <a:ext cx="2646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B1CCC4C0-BC27-4707-BDA7-3D4C7923455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2">
        <xdr:nvSpPr>
          <xdr:cNvPr id="46" name="8Day">
            <a:extLst>
              <a:ext uri="{FF2B5EF4-FFF2-40B4-BE49-F238E27FC236}">
                <a16:creationId xmlns:a16="http://schemas.microsoft.com/office/drawing/2014/main" id="{00000000-0008-0000-0200-00002E000000}"/>
              </a:ext>
            </a:extLst>
          </xdr:cNvPr>
          <xdr:cNvSpPr/>
        </xdr:nvSpPr>
        <xdr:spPr>
          <a:xfrm>
            <a:off x="14390750" y="4948659"/>
            <a:ext cx="26045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B4397FE9-442D-4195-B30F-A7D4A159A6D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2">
        <xdr:nvSpPr>
          <xdr:cNvPr id="47" name="10Day">
            <a:extLst>
              <a:ext uri="{FF2B5EF4-FFF2-40B4-BE49-F238E27FC236}">
                <a16:creationId xmlns:a16="http://schemas.microsoft.com/office/drawing/2014/main" id="{00000000-0008-0000-0200-00002F000000}"/>
              </a:ext>
            </a:extLst>
          </xdr:cNvPr>
          <xdr:cNvSpPr/>
        </xdr:nvSpPr>
        <xdr:spPr>
          <a:xfrm>
            <a:off x="14925443" y="4948659"/>
            <a:ext cx="261553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7E528596-646D-465E-87DA-1FD3807FAB21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1">
        <xdr:nvSpPr>
          <xdr:cNvPr id="48" name="6Day">
            <a:extLst>
              <a:ext uri="{FF2B5EF4-FFF2-40B4-BE49-F238E27FC236}">
                <a16:creationId xmlns:a16="http://schemas.microsoft.com/office/drawing/2014/main" id="{00000000-0008-0000-0200-000030000000}"/>
              </a:ext>
            </a:extLst>
          </xdr:cNvPr>
          <xdr:cNvSpPr/>
        </xdr:nvSpPr>
        <xdr:spPr>
          <a:xfrm>
            <a:off x="15726958" y="4753810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A7082D66-6E60-42CA-BAA3-52E299404909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2">
        <xdr:nvSpPr>
          <xdr:cNvPr id="49" name="13Day">
            <a:extLst>
              <a:ext uri="{FF2B5EF4-FFF2-40B4-BE49-F238E27FC236}">
                <a16:creationId xmlns:a16="http://schemas.microsoft.com/office/drawing/2014/main" id="{00000000-0008-0000-0200-000031000000}"/>
              </a:ext>
            </a:extLst>
          </xdr:cNvPr>
          <xdr:cNvSpPr/>
        </xdr:nvSpPr>
        <xdr:spPr>
          <a:xfrm>
            <a:off x="15726958" y="4948659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2B4DF701-B5A8-43E8-AF65-65B561B93B8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2">
        <xdr:nvSpPr>
          <xdr:cNvPr id="50" name="11Day">
            <a:extLst>
              <a:ext uri="{FF2B5EF4-FFF2-40B4-BE49-F238E27FC236}">
                <a16:creationId xmlns:a16="http://schemas.microsoft.com/office/drawing/2014/main" id="{00000000-0008-0000-0200-000032000000}"/>
              </a:ext>
            </a:extLst>
          </xdr:cNvPr>
          <xdr:cNvSpPr/>
        </xdr:nvSpPr>
        <xdr:spPr>
          <a:xfrm>
            <a:off x="15193380" y="4948659"/>
            <a:ext cx="259588" cy="189958"/>
          </a:xfrm>
          <a:prstGeom prst="rect">
            <a:avLst/>
          </a:prstGeom>
          <a:solidFill>
            <a:srgbClr val="FCD5B4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6FDBB7DA-DBBD-4D40-B50A-1AA506C0A7D9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</a:t>
            </a:fld>
            <a:endParaRPr lang="en-US" sz="900" b="1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2">
        <xdr:nvSpPr>
          <xdr:cNvPr id="51" name="9Day">
            <a:extLst>
              <a:ext uri="{FF2B5EF4-FFF2-40B4-BE49-F238E27FC236}">
                <a16:creationId xmlns:a16="http://schemas.microsoft.com/office/drawing/2014/main" id="{00000000-0008-0000-0200-000033000000}"/>
              </a:ext>
            </a:extLst>
          </xdr:cNvPr>
          <xdr:cNvSpPr/>
        </xdr:nvSpPr>
        <xdr:spPr>
          <a:xfrm>
            <a:off x="14657229" y="4948659"/>
            <a:ext cx="25958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E896FA84-2285-4E81-97D2-46E604F6C176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2">
        <xdr:nvSpPr>
          <xdr:cNvPr id="52" name="12Day">
            <a:extLst>
              <a:ext uri="{FF2B5EF4-FFF2-40B4-BE49-F238E27FC236}">
                <a16:creationId xmlns:a16="http://schemas.microsoft.com/office/drawing/2014/main" id="{00000000-0008-0000-0200-000034000000}"/>
              </a:ext>
            </a:extLst>
          </xdr:cNvPr>
          <xdr:cNvSpPr/>
        </xdr:nvSpPr>
        <xdr:spPr>
          <a:xfrm>
            <a:off x="15457254" y="4948659"/>
            <a:ext cx="2646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95DBADF5-699A-47C9-BC40-848B7AC88374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3">
        <xdr:nvSpPr>
          <xdr:cNvPr id="53" name="15Day">
            <a:extLst>
              <a:ext uri="{FF2B5EF4-FFF2-40B4-BE49-F238E27FC236}">
                <a16:creationId xmlns:a16="http://schemas.microsoft.com/office/drawing/2014/main" id="{00000000-0008-0000-0200-000035000000}"/>
              </a:ext>
            </a:extLst>
          </xdr:cNvPr>
          <xdr:cNvSpPr/>
        </xdr:nvSpPr>
        <xdr:spPr>
          <a:xfrm>
            <a:off x="14390750" y="5143602"/>
            <a:ext cx="26045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560A3EB4-45A6-4DD1-B240-30D611467646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3">
        <xdr:nvSpPr>
          <xdr:cNvPr id="54" name="17Day">
            <a:extLst>
              <a:ext uri="{FF2B5EF4-FFF2-40B4-BE49-F238E27FC236}">
                <a16:creationId xmlns:a16="http://schemas.microsoft.com/office/drawing/2014/main" id="{00000000-0008-0000-0200-000036000000}"/>
              </a:ext>
            </a:extLst>
          </xdr:cNvPr>
          <xdr:cNvSpPr/>
        </xdr:nvSpPr>
        <xdr:spPr>
          <a:xfrm>
            <a:off x="14925443" y="5143602"/>
            <a:ext cx="261553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90E2E4D4-8DE6-43BA-ABA3-C9B6C4440A00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3">
        <xdr:nvSpPr>
          <xdr:cNvPr id="55" name="20Day">
            <a:extLst>
              <a:ext uri="{FF2B5EF4-FFF2-40B4-BE49-F238E27FC236}">
                <a16:creationId xmlns:a16="http://schemas.microsoft.com/office/drawing/2014/main" id="{00000000-0008-0000-0200-000037000000}"/>
              </a:ext>
            </a:extLst>
          </xdr:cNvPr>
          <xdr:cNvSpPr/>
        </xdr:nvSpPr>
        <xdr:spPr>
          <a:xfrm>
            <a:off x="15726958" y="5143602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1947DE37-C8FF-4384-8452-19E9EDF470B6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3">
        <xdr:nvSpPr>
          <xdr:cNvPr id="56" name="21Day">
            <a:extLst>
              <a:ext uri="{FF2B5EF4-FFF2-40B4-BE49-F238E27FC236}">
                <a16:creationId xmlns:a16="http://schemas.microsoft.com/office/drawing/2014/main" id="{00000000-0008-0000-0200-000038000000}"/>
              </a:ext>
            </a:extLst>
          </xdr:cNvPr>
          <xdr:cNvSpPr/>
        </xdr:nvSpPr>
        <xdr:spPr>
          <a:xfrm>
            <a:off x="15993665" y="5143602"/>
            <a:ext cx="26512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E0E9CE6F-CDD2-4B03-B616-51C56DD7F38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3">
        <xdr:nvSpPr>
          <xdr:cNvPr id="57" name="18Day">
            <a:extLst>
              <a:ext uri="{FF2B5EF4-FFF2-40B4-BE49-F238E27FC236}">
                <a16:creationId xmlns:a16="http://schemas.microsoft.com/office/drawing/2014/main" id="{00000000-0008-0000-0200-000039000000}"/>
              </a:ext>
            </a:extLst>
          </xdr:cNvPr>
          <xdr:cNvSpPr/>
        </xdr:nvSpPr>
        <xdr:spPr>
          <a:xfrm>
            <a:off x="15193380" y="5143602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06FB2204-8A54-4EC5-862D-C48FA1B8FA3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3">
        <xdr:nvSpPr>
          <xdr:cNvPr id="58" name="16Day">
            <a:extLst>
              <a:ext uri="{FF2B5EF4-FFF2-40B4-BE49-F238E27FC236}">
                <a16:creationId xmlns:a16="http://schemas.microsoft.com/office/drawing/2014/main" id="{00000000-0008-0000-0200-00003A000000}"/>
              </a:ext>
            </a:extLst>
          </xdr:cNvPr>
          <xdr:cNvSpPr/>
        </xdr:nvSpPr>
        <xdr:spPr>
          <a:xfrm>
            <a:off x="14657229" y="5143602"/>
            <a:ext cx="25958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BE047943-859A-4D6B-A69E-35B1369DD73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3">
        <xdr:nvSpPr>
          <xdr:cNvPr id="59" name="19Day">
            <a:extLst>
              <a:ext uri="{FF2B5EF4-FFF2-40B4-BE49-F238E27FC236}">
                <a16:creationId xmlns:a16="http://schemas.microsoft.com/office/drawing/2014/main" id="{00000000-0008-0000-0200-00003B000000}"/>
              </a:ext>
            </a:extLst>
          </xdr:cNvPr>
          <xdr:cNvSpPr/>
        </xdr:nvSpPr>
        <xdr:spPr>
          <a:xfrm>
            <a:off x="15457254" y="5143602"/>
            <a:ext cx="2646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5DE70C5D-F922-4D83-9888-B3C610E83DA1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4">
        <xdr:nvSpPr>
          <xdr:cNvPr id="60" name="22Day">
            <a:extLst>
              <a:ext uri="{FF2B5EF4-FFF2-40B4-BE49-F238E27FC236}">
                <a16:creationId xmlns:a16="http://schemas.microsoft.com/office/drawing/2014/main" id="{00000000-0008-0000-0200-00003C000000}"/>
              </a:ext>
            </a:extLst>
          </xdr:cNvPr>
          <xdr:cNvSpPr/>
        </xdr:nvSpPr>
        <xdr:spPr>
          <a:xfrm>
            <a:off x="14390750" y="5338781"/>
            <a:ext cx="26045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0F16CF80-69D5-4299-8765-7DABC23C6FA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4">
        <xdr:nvSpPr>
          <xdr:cNvPr id="61" name="24Day">
            <a:extLst>
              <a:ext uri="{FF2B5EF4-FFF2-40B4-BE49-F238E27FC236}">
                <a16:creationId xmlns:a16="http://schemas.microsoft.com/office/drawing/2014/main" id="{00000000-0008-0000-0200-00003D000000}"/>
              </a:ext>
            </a:extLst>
          </xdr:cNvPr>
          <xdr:cNvSpPr/>
        </xdr:nvSpPr>
        <xdr:spPr>
          <a:xfrm>
            <a:off x="14925443" y="5338781"/>
            <a:ext cx="261553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C38C9D81-0EC7-45E4-9794-CF6F979886D9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4">
        <xdr:nvSpPr>
          <xdr:cNvPr id="62" name="26Day">
            <a:extLst>
              <a:ext uri="{FF2B5EF4-FFF2-40B4-BE49-F238E27FC236}">
                <a16:creationId xmlns:a16="http://schemas.microsoft.com/office/drawing/2014/main" id="{00000000-0008-0000-0200-00003E000000}"/>
              </a:ext>
            </a:extLst>
          </xdr:cNvPr>
          <xdr:cNvSpPr/>
        </xdr:nvSpPr>
        <xdr:spPr>
          <a:xfrm>
            <a:off x="15457254" y="5338781"/>
            <a:ext cx="26512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E100CB3C-2625-4D71-A016-38517A676E0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4">
        <xdr:nvSpPr>
          <xdr:cNvPr id="63" name="27Day">
            <a:extLst>
              <a:ext uri="{FF2B5EF4-FFF2-40B4-BE49-F238E27FC236}">
                <a16:creationId xmlns:a16="http://schemas.microsoft.com/office/drawing/2014/main" id="{00000000-0008-0000-0200-00003F000000}"/>
              </a:ext>
            </a:extLst>
          </xdr:cNvPr>
          <xdr:cNvSpPr/>
        </xdr:nvSpPr>
        <xdr:spPr>
          <a:xfrm>
            <a:off x="15726958" y="5338781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F98A73D0-47D8-419B-8454-9E2E6FB8A4B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4">
        <xdr:nvSpPr>
          <xdr:cNvPr id="2240" name="25Day">
            <a:extLst>
              <a:ext uri="{FF2B5EF4-FFF2-40B4-BE49-F238E27FC236}">
                <a16:creationId xmlns:a16="http://schemas.microsoft.com/office/drawing/2014/main" id="{00000000-0008-0000-0200-0000C0080000}"/>
              </a:ext>
            </a:extLst>
          </xdr:cNvPr>
          <xdr:cNvSpPr/>
        </xdr:nvSpPr>
        <xdr:spPr>
          <a:xfrm>
            <a:off x="15193380" y="5338781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E8395649-A1BC-4A57-8564-9F213D5E8C35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4">
        <xdr:nvSpPr>
          <xdr:cNvPr id="2241" name="23Day">
            <a:extLst>
              <a:ext uri="{FF2B5EF4-FFF2-40B4-BE49-F238E27FC236}">
                <a16:creationId xmlns:a16="http://schemas.microsoft.com/office/drawing/2014/main" id="{00000000-0008-0000-0200-0000C1080000}"/>
              </a:ext>
            </a:extLst>
          </xdr:cNvPr>
          <xdr:cNvSpPr/>
        </xdr:nvSpPr>
        <xdr:spPr>
          <a:xfrm>
            <a:off x="14657229" y="5338781"/>
            <a:ext cx="25958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CC612F00-EF4C-4803-85EB-94D661D00B74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4">
        <xdr:nvSpPr>
          <xdr:cNvPr id="2242" name="28Day">
            <a:extLst>
              <a:ext uri="{FF2B5EF4-FFF2-40B4-BE49-F238E27FC236}">
                <a16:creationId xmlns:a16="http://schemas.microsoft.com/office/drawing/2014/main" id="{00000000-0008-0000-0200-0000C2080000}"/>
              </a:ext>
            </a:extLst>
          </xdr:cNvPr>
          <xdr:cNvSpPr/>
        </xdr:nvSpPr>
        <xdr:spPr>
          <a:xfrm>
            <a:off x="15993665" y="5338781"/>
            <a:ext cx="2646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6AE2C98B-327B-40AB-8EC4-0C42E6FE021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25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5">
        <xdr:nvSpPr>
          <xdr:cNvPr id="2243" name="29Day">
            <a:extLst>
              <a:ext uri="{FF2B5EF4-FFF2-40B4-BE49-F238E27FC236}">
                <a16:creationId xmlns:a16="http://schemas.microsoft.com/office/drawing/2014/main" id="{00000000-0008-0000-0200-0000C3080000}"/>
              </a:ext>
            </a:extLst>
          </xdr:cNvPr>
          <xdr:cNvSpPr/>
        </xdr:nvSpPr>
        <xdr:spPr>
          <a:xfrm>
            <a:off x="14390750" y="5534924"/>
            <a:ext cx="26045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693F9D6A-136B-4805-9445-5E25474A4498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26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5">
        <xdr:nvSpPr>
          <xdr:cNvPr id="2244" name="31Day">
            <a:extLst>
              <a:ext uri="{FF2B5EF4-FFF2-40B4-BE49-F238E27FC236}">
                <a16:creationId xmlns:a16="http://schemas.microsoft.com/office/drawing/2014/main" id="{00000000-0008-0000-0200-0000C4080000}"/>
              </a:ext>
            </a:extLst>
          </xdr:cNvPr>
          <xdr:cNvSpPr/>
        </xdr:nvSpPr>
        <xdr:spPr>
          <a:xfrm>
            <a:off x="14925443" y="5534924"/>
            <a:ext cx="261553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9E99A420-70F2-44D2-ACDF-3E2D984D29C1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5">
        <xdr:nvSpPr>
          <xdr:cNvPr id="2245" name="34Day">
            <a:extLst>
              <a:ext uri="{FF2B5EF4-FFF2-40B4-BE49-F238E27FC236}">
                <a16:creationId xmlns:a16="http://schemas.microsoft.com/office/drawing/2014/main" id="{00000000-0008-0000-0200-0000C5080000}"/>
              </a:ext>
            </a:extLst>
          </xdr:cNvPr>
          <xdr:cNvSpPr/>
        </xdr:nvSpPr>
        <xdr:spPr>
          <a:xfrm>
            <a:off x="15728491" y="5534924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0820CF8F-22D4-49F5-A208-5202834D369A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5">
        <xdr:nvSpPr>
          <xdr:cNvPr id="2246" name="35Day">
            <a:extLst>
              <a:ext uri="{FF2B5EF4-FFF2-40B4-BE49-F238E27FC236}">
                <a16:creationId xmlns:a16="http://schemas.microsoft.com/office/drawing/2014/main" id="{00000000-0008-0000-0200-0000C6080000}"/>
              </a:ext>
            </a:extLst>
          </xdr:cNvPr>
          <xdr:cNvSpPr/>
        </xdr:nvSpPr>
        <xdr:spPr>
          <a:xfrm>
            <a:off x="15995197" y="5534924"/>
            <a:ext cx="26512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9B2C7E5E-2F4E-4FD3-B91A-6B4CA983C008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5">
        <xdr:nvSpPr>
          <xdr:cNvPr id="2247" name="32Day">
            <a:extLst>
              <a:ext uri="{FF2B5EF4-FFF2-40B4-BE49-F238E27FC236}">
                <a16:creationId xmlns:a16="http://schemas.microsoft.com/office/drawing/2014/main" id="{00000000-0008-0000-0200-0000C7080000}"/>
              </a:ext>
            </a:extLst>
          </xdr:cNvPr>
          <xdr:cNvSpPr/>
        </xdr:nvSpPr>
        <xdr:spPr>
          <a:xfrm>
            <a:off x="15193380" y="5534924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11FF7FE4-1863-4E69-99E4-83CF9E2C89FF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5">
        <xdr:nvSpPr>
          <xdr:cNvPr id="2248" name="30Day">
            <a:extLst>
              <a:ext uri="{FF2B5EF4-FFF2-40B4-BE49-F238E27FC236}">
                <a16:creationId xmlns:a16="http://schemas.microsoft.com/office/drawing/2014/main" id="{00000000-0008-0000-0200-0000C8080000}"/>
              </a:ext>
            </a:extLst>
          </xdr:cNvPr>
          <xdr:cNvSpPr/>
        </xdr:nvSpPr>
        <xdr:spPr>
          <a:xfrm>
            <a:off x="14657229" y="5534924"/>
            <a:ext cx="25958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1176B660-EBA9-469E-B672-0B763A9CDFB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5">
        <xdr:nvSpPr>
          <xdr:cNvPr id="2249" name="33Day">
            <a:extLst>
              <a:ext uri="{FF2B5EF4-FFF2-40B4-BE49-F238E27FC236}">
                <a16:creationId xmlns:a16="http://schemas.microsoft.com/office/drawing/2014/main" id="{00000000-0008-0000-0200-0000C9080000}"/>
              </a:ext>
            </a:extLst>
          </xdr:cNvPr>
          <xdr:cNvSpPr/>
        </xdr:nvSpPr>
        <xdr:spPr>
          <a:xfrm>
            <a:off x="15458788" y="5534924"/>
            <a:ext cx="2646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6168598D-8BE3-49D4-99D9-A4E84AAC2190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30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2250" name="Sa">
            <a:extLst>
              <a:ext uri="{FF2B5EF4-FFF2-40B4-BE49-F238E27FC236}">
                <a16:creationId xmlns:a16="http://schemas.microsoft.com/office/drawing/2014/main" id="{00000000-0008-0000-0200-0000CA080000}"/>
              </a:ext>
            </a:extLst>
          </xdr:cNvPr>
          <xdr:cNvSpPr/>
        </xdr:nvSpPr>
        <xdr:spPr>
          <a:xfrm>
            <a:off x="15995088" y="4555026"/>
            <a:ext cx="264622" cy="189958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Sa</a:t>
            </a:r>
          </a:p>
        </xdr:txBody>
      </xdr:sp>
      <xdr:sp macro="" textlink="">
        <xdr:nvSpPr>
          <xdr:cNvPr id="2251" name="Fr">
            <a:extLst>
              <a:ext uri="{FF2B5EF4-FFF2-40B4-BE49-F238E27FC236}">
                <a16:creationId xmlns:a16="http://schemas.microsoft.com/office/drawing/2014/main" id="{00000000-0008-0000-0200-0000CB080000}"/>
              </a:ext>
            </a:extLst>
          </xdr:cNvPr>
          <xdr:cNvSpPr/>
        </xdr:nvSpPr>
        <xdr:spPr>
          <a:xfrm>
            <a:off x="15728381" y="4555026"/>
            <a:ext cx="259588" cy="189958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Fr</a:t>
            </a:r>
          </a:p>
        </xdr:txBody>
      </xdr:sp>
      <xdr:sp macro="" textlink="">
        <xdr:nvSpPr>
          <xdr:cNvPr id="2252" name="Th">
            <a:extLst>
              <a:ext uri="{FF2B5EF4-FFF2-40B4-BE49-F238E27FC236}">
                <a16:creationId xmlns:a16="http://schemas.microsoft.com/office/drawing/2014/main" id="{00000000-0008-0000-0200-0000CC080000}"/>
              </a:ext>
            </a:extLst>
          </xdr:cNvPr>
          <xdr:cNvSpPr/>
        </xdr:nvSpPr>
        <xdr:spPr>
          <a:xfrm>
            <a:off x="15457796" y="4555026"/>
            <a:ext cx="265503" cy="189958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Th</a:t>
            </a:r>
          </a:p>
        </xdr:txBody>
      </xdr:sp>
      <xdr:sp macro="" textlink="">
        <xdr:nvSpPr>
          <xdr:cNvPr id="2254" name="We">
            <a:extLst>
              <a:ext uri="{FF2B5EF4-FFF2-40B4-BE49-F238E27FC236}">
                <a16:creationId xmlns:a16="http://schemas.microsoft.com/office/drawing/2014/main" id="{00000000-0008-0000-0200-0000CE080000}"/>
              </a:ext>
            </a:extLst>
          </xdr:cNvPr>
          <xdr:cNvSpPr/>
        </xdr:nvSpPr>
        <xdr:spPr>
          <a:xfrm>
            <a:off x="15194802" y="4555026"/>
            <a:ext cx="258706" cy="189958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WeW</a:t>
            </a:r>
          </a:p>
        </xdr:txBody>
      </xdr:sp>
      <xdr:sp macro="" textlink="">
        <xdr:nvSpPr>
          <xdr:cNvPr id="2255" name="Tu">
            <a:extLst>
              <a:ext uri="{FF2B5EF4-FFF2-40B4-BE49-F238E27FC236}">
                <a16:creationId xmlns:a16="http://schemas.microsoft.com/office/drawing/2014/main" id="{00000000-0008-0000-0200-0000CF080000}"/>
              </a:ext>
            </a:extLst>
          </xdr:cNvPr>
          <xdr:cNvSpPr/>
        </xdr:nvSpPr>
        <xdr:spPr>
          <a:xfrm>
            <a:off x="14925985" y="4555026"/>
            <a:ext cx="262433" cy="189958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 i="0" u="none" strike="noStrike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Tu</a:t>
            </a:r>
          </a:p>
        </xdr:txBody>
      </xdr:sp>
      <xdr:sp macro="" textlink="">
        <xdr:nvSpPr>
          <xdr:cNvPr id="2256" name="Mo">
            <a:extLst>
              <a:ext uri="{FF2B5EF4-FFF2-40B4-BE49-F238E27FC236}">
                <a16:creationId xmlns:a16="http://schemas.microsoft.com/office/drawing/2014/main" id="{00000000-0008-0000-0200-0000D0080000}"/>
              </a:ext>
            </a:extLst>
          </xdr:cNvPr>
          <xdr:cNvSpPr/>
        </xdr:nvSpPr>
        <xdr:spPr>
          <a:xfrm>
            <a:off x="14658652" y="4555026"/>
            <a:ext cx="258707" cy="189958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l"/>
            <a:r>
              <a:rPr lang="en-US" sz="900" b="1" i="0" u="none" strike="noStrike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Mo</a:t>
            </a:r>
          </a:p>
        </xdr:txBody>
      </xdr:sp>
      <xdr:sp macro="" textlink="">
        <xdr:nvSpPr>
          <xdr:cNvPr id="2257" name="Su">
            <a:extLst>
              <a:ext uri="{FF2B5EF4-FFF2-40B4-BE49-F238E27FC236}">
                <a16:creationId xmlns:a16="http://schemas.microsoft.com/office/drawing/2014/main" id="{00000000-0008-0000-0200-0000D1080000}"/>
              </a:ext>
            </a:extLst>
          </xdr:cNvPr>
          <xdr:cNvSpPr/>
        </xdr:nvSpPr>
        <xdr:spPr>
          <a:xfrm>
            <a:off x="14392173" y="4555026"/>
            <a:ext cx="260459" cy="189958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 i="0" u="none" strike="noStrike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Su</a:t>
            </a:r>
          </a:p>
        </xdr:txBody>
      </xdr:sp>
      <xdr:pic macro="[0]!ShowSettings">
        <xdr:nvPicPr>
          <xdr:cNvPr id="2258" name="SetBtn">
            <a:extLst>
              <a:ext uri="{FF2B5EF4-FFF2-40B4-BE49-F238E27FC236}">
                <a16:creationId xmlns:a16="http://schemas.microsoft.com/office/drawing/2014/main" id="{00000000-0008-0000-0200-0000D20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201974" y="5992241"/>
            <a:ext cx="137046" cy="142785"/>
          </a:xfrm>
          <a:prstGeom prst="rect">
            <a:avLst/>
          </a:prstGeom>
        </xdr:spPr>
      </xdr:pic>
      <xdr:sp macro="[0]!CalCol" textlink="">
        <xdr:nvSpPr>
          <xdr:cNvPr id="2259" name="CalCol1" hidden="1">
            <a:extLst>
              <a:ext uri="{FF2B5EF4-FFF2-40B4-BE49-F238E27FC236}">
                <a16:creationId xmlns:a16="http://schemas.microsoft.com/office/drawing/2014/main" id="{00000000-0008-0000-0200-0000D3080000}"/>
              </a:ext>
            </a:extLst>
          </xdr:cNvPr>
          <xdr:cNvSpPr/>
        </xdr:nvSpPr>
        <xdr:spPr>
          <a:xfrm>
            <a:off x="14370648" y="6189234"/>
            <a:ext cx="129878" cy="131914"/>
          </a:xfrm>
          <a:prstGeom prst="ellipse">
            <a:avLst/>
          </a:prstGeom>
          <a:solidFill>
            <a:srgbClr val="EAEAEA"/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2260" name="CalCol2" hidden="1">
            <a:extLst>
              <a:ext uri="{FF2B5EF4-FFF2-40B4-BE49-F238E27FC236}">
                <a16:creationId xmlns:a16="http://schemas.microsoft.com/office/drawing/2014/main" id="{00000000-0008-0000-0200-0000D4080000}"/>
              </a:ext>
            </a:extLst>
          </xdr:cNvPr>
          <xdr:cNvSpPr/>
        </xdr:nvSpPr>
        <xdr:spPr>
          <a:xfrm>
            <a:off x="14595534" y="6189234"/>
            <a:ext cx="129878" cy="131914"/>
          </a:xfrm>
          <a:prstGeom prst="ellipse">
            <a:avLst/>
          </a:prstGeom>
          <a:solidFill>
            <a:schemeClr val="bg2">
              <a:lumMod val="75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2261" name="CalCol3" hidden="1">
            <a:extLst>
              <a:ext uri="{FF2B5EF4-FFF2-40B4-BE49-F238E27FC236}">
                <a16:creationId xmlns:a16="http://schemas.microsoft.com/office/drawing/2014/main" id="{00000000-0008-0000-0200-0000D5080000}"/>
              </a:ext>
            </a:extLst>
          </xdr:cNvPr>
          <xdr:cNvSpPr/>
        </xdr:nvSpPr>
        <xdr:spPr>
          <a:xfrm>
            <a:off x="14820419" y="6189234"/>
            <a:ext cx="130717" cy="131914"/>
          </a:xfrm>
          <a:prstGeom prst="ellipse">
            <a:avLst/>
          </a:prstGeom>
          <a:solidFill>
            <a:schemeClr val="tx2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2262" name="CalCol4" hidden="1">
            <a:extLst>
              <a:ext uri="{FF2B5EF4-FFF2-40B4-BE49-F238E27FC236}">
                <a16:creationId xmlns:a16="http://schemas.microsoft.com/office/drawing/2014/main" id="{00000000-0008-0000-0200-0000D6080000}"/>
              </a:ext>
            </a:extLst>
          </xdr:cNvPr>
          <xdr:cNvSpPr/>
        </xdr:nvSpPr>
        <xdr:spPr>
          <a:xfrm>
            <a:off x="15046142" y="6189234"/>
            <a:ext cx="129878" cy="131914"/>
          </a:xfrm>
          <a:prstGeom prst="ellipse">
            <a:avLst/>
          </a:prstGeom>
          <a:solidFill>
            <a:schemeClr val="accent1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2263" name="CalCol5" hidden="1">
            <a:extLst>
              <a:ext uri="{FF2B5EF4-FFF2-40B4-BE49-F238E27FC236}">
                <a16:creationId xmlns:a16="http://schemas.microsoft.com/office/drawing/2014/main" id="{00000000-0008-0000-0200-0000D7080000}"/>
              </a:ext>
            </a:extLst>
          </xdr:cNvPr>
          <xdr:cNvSpPr/>
        </xdr:nvSpPr>
        <xdr:spPr>
          <a:xfrm>
            <a:off x="15271027" y="6189234"/>
            <a:ext cx="129878" cy="131914"/>
          </a:xfrm>
          <a:prstGeom prst="ellipse">
            <a:avLst/>
          </a:prstGeom>
          <a:solidFill>
            <a:schemeClr val="accent2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2264" name="CalCol6" hidden="1">
            <a:extLst>
              <a:ext uri="{FF2B5EF4-FFF2-40B4-BE49-F238E27FC236}">
                <a16:creationId xmlns:a16="http://schemas.microsoft.com/office/drawing/2014/main" id="{00000000-0008-0000-0200-0000D8080000}"/>
              </a:ext>
            </a:extLst>
          </xdr:cNvPr>
          <xdr:cNvSpPr/>
        </xdr:nvSpPr>
        <xdr:spPr>
          <a:xfrm>
            <a:off x="15496750" y="6189234"/>
            <a:ext cx="129878" cy="131914"/>
          </a:xfrm>
          <a:prstGeom prst="ellipse">
            <a:avLst/>
          </a:prstGeom>
          <a:solidFill>
            <a:schemeClr val="accent3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2265" name="CalCol7" hidden="1">
            <a:extLst>
              <a:ext uri="{FF2B5EF4-FFF2-40B4-BE49-F238E27FC236}">
                <a16:creationId xmlns:a16="http://schemas.microsoft.com/office/drawing/2014/main" id="{00000000-0008-0000-0200-0000D9080000}"/>
              </a:ext>
            </a:extLst>
          </xdr:cNvPr>
          <xdr:cNvSpPr/>
        </xdr:nvSpPr>
        <xdr:spPr>
          <a:xfrm>
            <a:off x="15721635" y="6189234"/>
            <a:ext cx="129878" cy="131914"/>
          </a:xfrm>
          <a:prstGeom prst="ellipse">
            <a:avLst/>
          </a:prstGeom>
          <a:solidFill>
            <a:schemeClr val="accent4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2266" name="CalCol8" hidden="1">
            <a:extLst>
              <a:ext uri="{FF2B5EF4-FFF2-40B4-BE49-F238E27FC236}">
                <a16:creationId xmlns:a16="http://schemas.microsoft.com/office/drawing/2014/main" id="{00000000-0008-0000-0200-0000DA080000}"/>
              </a:ext>
            </a:extLst>
          </xdr:cNvPr>
          <xdr:cNvSpPr/>
        </xdr:nvSpPr>
        <xdr:spPr>
          <a:xfrm>
            <a:off x="15946521" y="6189234"/>
            <a:ext cx="130715" cy="131914"/>
          </a:xfrm>
          <a:prstGeom prst="ellipse">
            <a:avLst/>
          </a:prstGeom>
          <a:solidFill>
            <a:schemeClr val="accent5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2267" name="CalCol9" hidden="1">
            <a:extLst>
              <a:ext uri="{FF2B5EF4-FFF2-40B4-BE49-F238E27FC236}">
                <a16:creationId xmlns:a16="http://schemas.microsoft.com/office/drawing/2014/main" id="{00000000-0008-0000-0200-0000DB080000}"/>
              </a:ext>
            </a:extLst>
          </xdr:cNvPr>
          <xdr:cNvSpPr/>
        </xdr:nvSpPr>
        <xdr:spPr>
          <a:xfrm>
            <a:off x="16172244" y="6189234"/>
            <a:ext cx="129878" cy="131914"/>
          </a:xfrm>
          <a:prstGeom prst="ellipse">
            <a:avLst/>
          </a:prstGeom>
          <a:solidFill>
            <a:schemeClr val="accent6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grpSp>
        <xdr:nvGrpSpPr>
          <xdr:cNvPr id="2276" name="PrevMonth">
            <a:extLst>
              <a:ext uri="{FF2B5EF4-FFF2-40B4-BE49-F238E27FC236}">
                <a16:creationId xmlns:a16="http://schemas.microsoft.com/office/drawing/2014/main" id="{00000000-0008-0000-0200-0000E4080000}"/>
              </a:ext>
            </a:extLst>
          </xdr:cNvPr>
          <xdr:cNvGrpSpPr/>
        </xdr:nvGrpSpPr>
        <xdr:grpSpPr>
          <a:xfrm>
            <a:off x="14422895" y="4394811"/>
            <a:ext cx="104183" cy="108546"/>
            <a:chOff x="14422895" y="4394811"/>
            <a:chExt cx="104183" cy="108546"/>
          </a:xfrm>
        </xdr:grpSpPr>
        <xdr:sp macro="[0]!PrevMonth" textlink="">
          <xdr:nvSpPr>
            <xdr:cNvPr id="2268" name="PrevRec">
              <a:extLst>
                <a:ext uri="{FF2B5EF4-FFF2-40B4-BE49-F238E27FC236}">
                  <a16:creationId xmlns:a16="http://schemas.microsoft.com/office/drawing/2014/main" id="{00000000-0008-0000-0200-0000DC080000}"/>
                </a:ext>
              </a:extLst>
            </xdr:cNvPr>
            <xdr:cNvSpPr/>
          </xdr:nvSpPr>
          <xdr:spPr>
            <a:xfrm>
              <a:off x="14422895" y="4394811"/>
              <a:ext cx="104183" cy="108546"/>
            </a:xfrm>
            <a:prstGeom prst="roundRect">
              <a:avLst/>
            </a:prstGeom>
            <a:solidFill>
              <a:srgbClr val="000000"/>
            </a:solidFill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US" sz="11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  <xdr:sp macro="[0]!PrevMonth" textlink="">
          <xdr:nvSpPr>
            <xdr:cNvPr id="2269" name="PrevTri">
              <a:extLst>
                <a:ext uri="{FF2B5EF4-FFF2-40B4-BE49-F238E27FC236}">
                  <a16:creationId xmlns:a16="http://schemas.microsoft.com/office/drawing/2014/main" id="{00000000-0008-0000-0200-0000DD080000}"/>
                </a:ext>
              </a:extLst>
            </xdr:cNvPr>
            <xdr:cNvSpPr/>
          </xdr:nvSpPr>
          <xdr:spPr>
            <a:xfrm rot="16200000">
              <a:off x="14433423" y="4421274"/>
              <a:ext cx="72077" cy="55621"/>
            </a:xfrm>
            <a:prstGeom prst="triangle">
              <a:avLst/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US" sz="11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</xdr:grpSp>
      <xdr:grpSp>
        <xdr:nvGrpSpPr>
          <xdr:cNvPr id="2275" name="NextMonth">
            <a:extLst>
              <a:ext uri="{FF2B5EF4-FFF2-40B4-BE49-F238E27FC236}">
                <a16:creationId xmlns:a16="http://schemas.microsoft.com/office/drawing/2014/main" id="{00000000-0008-0000-0200-0000E3080000}"/>
              </a:ext>
            </a:extLst>
          </xdr:cNvPr>
          <xdr:cNvGrpSpPr/>
        </xdr:nvGrpSpPr>
        <xdr:grpSpPr>
          <a:xfrm>
            <a:off x="16123703" y="4394811"/>
            <a:ext cx="104183" cy="108546"/>
            <a:chOff x="16123703" y="4394811"/>
            <a:chExt cx="104183" cy="108546"/>
          </a:xfrm>
        </xdr:grpSpPr>
        <xdr:sp macro="[0]!NextMonth" textlink="">
          <xdr:nvSpPr>
            <xdr:cNvPr id="2270" name="NextRec">
              <a:extLst>
                <a:ext uri="{FF2B5EF4-FFF2-40B4-BE49-F238E27FC236}">
                  <a16:creationId xmlns:a16="http://schemas.microsoft.com/office/drawing/2014/main" id="{00000000-0008-0000-0200-0000DE080000}"/>
                </a:ext>
              </a:extLst>
            </xdr:cNvPr>
            <xdr:cNvSpPr/>
          </xdr:nvSpPr>
          <xdr:spPr>
            <a:xfrm>
              <a:off x="16123703" y="4394811"/>
              <a:ext cx="104183" cy="108546"/>
            </a:xfrm>
            <a:prstGeom prst="roundRect">
              <a:avLst/>
            </a:prstGeom>
            <a:solidFill>
              <a:srgbClr val="000000"/>
            </a:solidFill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US" sz="11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  <xdr:sp macro="[0]!NextMonth" textlink="">
          <xdr:nvSpPr>
            <xdr:cNvPr id="2271" name="NextTri">
              <a:extLst>
                <a:ext uri="{FF2B5EF4-FFF2-40B4-BE49-F238E27FC236}">
                  <a16:creationId xmlns:a16="http://schemas.microsoft.com/office/drawing/2014/main" id="{00000000-0008-0000-0200-0000DF080000}"/>
                </a:ext>
              </a:extLst>
            </xdr:cNvPr>
            <xdr:cNvSpPr/>
          </xdr:nvSpPr>
          <xdr:spPr>
            <a:xfrm rot="5400000">
              <a:off x="16143272" y="4421274"/>
              <a:ext cx="72077" cy="55621"/>
            </a:xfrm>
            <a:prstGeom prst="triangl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US" sz="11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</xdr:grpSp>
      <xdr:sp macro="" textlink="CalPopUp!A2">
        <xdr:nvSpPr>
          <xdr:cNvPr id="2272" name="Year">
            <a:extLst>
              <a:ext uri="{FF2B5EF4-FFF2-40B4-BE49-F238E27FC236}">
                <a16:creationId xmlns:a16="http://schemas.microsoft.com/office/drawing/2014/main" id="{00000000-0008-0000-0200-0000E0080000}"/>
              </a:ext>
            </a:extLst>
          </xdr:cNvPr>
          <xdr:cNvSpPr txBox="1"/>
        </xdr:nvSpPr>
        <xdr:spPr>
          <a:xfrm>
            <a:off x="15450349" y="4353991"/>
            <a:ext cx="340794" cy="1884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0" tIns="0" rIns="0" bIns="0" rtlCol="0" anchor="t"/>
          <a:lstStyle/>
          <a:p>
            <a:pPr algn="ctr"/>
            <a:fld id="{53B72CCE-8E94-4DFB-96F2-CCC235D9F78F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2023</a:t>
            </a:fld>
            <a:endParaRPr lang="en-U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  <xdr:sp macro="[0]!NextYear" textlink="">
        <xdr:nvSpPr>
          <xdr:cNvPr id="2273" name="NextYr">
            <a:extLst>
              <a:ext uri="{FF2B5EF4-FFF2-40B4-BE49-F238E27FC236}">
                <a16:creationId xmlns:a16="http://schemas.microsoft.com/office/drawing/2014/main" id="{00000000-0008-0000-0200-0000E1080000}"/>
              </a:ext>
            </a:extLst>
          </xdr:cNvPr>
          <xdr:cNvSpPr/>
        </xdr:nvSpPr>
        <xdr:spPr>
          <a:xfrm>
            <a:off x="15380169" y="4402625"/>
            <a:ext cx="91440" cy="91180"/>
          </a:xfrm>
          <a:prstGeom prst="triangle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  <xdr:sp macro="[0]!PrevYear" textlink="">
        <xdr:nvSpPr>
          <xdr:cNvPr id="2274" name="PrevYr">
            <a:extLst>
              <a:ext uri="{FF2B5EF4-FFF2-40B4-BE49-F238E27FC236}">
                <a16:creationId xmlns:a16="http://schemas.microsoft.com/office/drawing/2014/main" id="{00000000-0008-0000-0200-0000E2080000}"/>
              </a:ext>
            </a:extLst>
          </xdr:cNvPr>
          <xdr:cNvSpPr/>
        </xdr:nvSpPr>
        <xdr:spPr>
          <a:xfrm flipV="1">
            <a:off x="15788460" y="4402625"/>
            <a:ext cx="91440" cy="91180"/>
          </a:xfrm>
          <a:prstGeom prst="triangle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22</xdr:row>
      <xdr:rowOff>0</xdr:rowOff>
    </xdr:from>
    <xdr:to>
      <xdr:col>10</xdr:col>
      <xdr:colOff>285235</xdr:colOff>
      <xdr:row>34</xdr:row>
      <xdr:rowOff>13900</xdr:rowOff>
    </xdr:to>
    <xdr:grpSp>
      <xdr:nvGrpSpPr>
        <xdr:cNvPr id="73" name="Calendar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GrpSpPr/>
      </xdr:nvGrpSpPr>
      <xdr:grpSpPr>
        <a:xfrm>
          <a:off x="4267200" y="4051300"/>
          <a:ext cx="2114035" cy="2223700"/>
          <a:chOff x="14268450" y="4159250"/>
          <a:chExt cx="2114035" cy="2223700"/>
        </a:xfrm>
      </xdr:grpSpPr>
      <xdr:sp macro="" textlink="">
        <xdr:nvSpPr>
          <xdr:cNvPr id="74" name="CalBack">
            <a:extLst>
              <a:ext uri="{FF2B5EF4-FFF2-40B4-BE49-F238E27FC236}">
                <a16:creationId xmlns:a16="http://schemas.microsoft.com/office/drawing/2014/main" id="{00000000-0008-0000-0500-00004A000000}"/>
              </a:ext>
            </a:extLst>
          </xdr:cNvPr>
          <xdr:cNvSpPr/>
        </xdr:nvSpPr>
        <xdr:spPr>
          <a:xfrm>
            <a:off x="14268450" y="4159250"/>
            <a:ext cx="2112129" cy="1978717"/>
          </a:xfrm>
          <a:prstGeom prst="rect">
            <a:avLst/>
          </a:prstGeom>
          <a:solidFill>
            <a:srgbClr val="B9CDE5"/>
          </a:solidFill>
          <a:ln w="6350"/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[0]!SelectDay" textlink="CalPopUp!$F$6">
        <xdr:nvSpPr>
          <xdr:cNvPr id="75" name="40Day" hidden="1">
            <a:extLst>
              <a:ext uri="{FF2B5EF4-FFF2-40B4-BE49-F238E27FC236}">
                <a16:creationId xmlns:a16="http://schemas.microsoft.com/office/drawing/2014/main" id="{00000000-0008-0000-0500-00004B000000}"/>
              </a:ext>
            </a:extLst>
          </xdr:cNvPr>
          <xdr:cNvSpPr/>
        </xdr:nvSpPr>
        <xdr:spPr>
          <a:xfrm>
            <a:off x="15459863" y="5730100"/>
            <a:ext cx="26536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4911AB2E-CDC2-40AB-9D75-AA52EE8CDD21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6">
        <xdr:nvSpPr>
          <xdr:cNvPr id="76" name="41Day" hidden="1">
            <a:extLst>
              <a:ext uri="{FF2B5EF4-FFF2-40B4-BE49-F238E27FC236}">
                <a16:creationId xmlns:a16="http://schemas.microsoft.com/office/drawing/2014/main" id="{00000000-0008-0000-0500-00004C000000}"/>
              </a:ext>
            </a:extLst>
          </xdr:cNvPr>
          <xdr:cNvSpPr/>
        </xdr:nvSpPr>
        <xdr:spPr>
          <a:xfrm>
            <a:off x="15729808" y="5730100"/>
            <a:ext cx="2598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2C69691E-0E2C-4BE9-B1BD-0CDC794D2246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6">
        <xdr:nvSpPr>
          <xdr:cNvPr id="77" name="39Day" hidden="1">
            <a:extLst>
              <a:ext uri="{FF2B5EF4-FFF2-40B4-BE49-F238E27FC236}">
                <a16:creationId xmlns:a16="http://schemas.microsoft.com/office/drawing/2014/main" id="{00000000-0008-0000-0500-00004D000000}"/>
              </a:ext>
            </a:extLst>
          </xdr:cNvPr>
          <xdr:cNvSpPr/>
        </xdr:nvSpPr>
        <xdr:spPr>
          <a:xfrm>
            <a:off x="15194213" y="5730100"/>
            <a:ext cx="2598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003A8478-BFB8-477F-B0EE-57B1AC4F222A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6">
        <xdr:nvSpPr>
          <xdr:cNvPr id="78" name="38Day" hidden="1">
            <a:extLst>
              <a:ext uri="{FF2B5EF4-FFF2-40B4-BE49-F238E27FC236}">
                <a16:creationId xmlns:a16="http://schemas.microsoft.com/office/drawing/2014/main" id="{00000000-0008-0000-0500-00004E000000}"/>
              </a:ext>
            </a:extLst>
          </xdr:cNvPr>
          <xdr:cNvSpPr/>
        </xdr:nvSpPr>
        <xdr:spPr>
          <a:xfrm>
            <a:off x="14926035" y="5730100"/>
            <a:ext cx="2617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3613A912-9341-4BE8-A80F-7A214FAD8F17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6">
        <xdr:nvSpPr>
          <xdr:cNvPr id="79" name="42Day" hidden="1">
            <a:extLst>
              <a:ext uri="{FF2B5EF4-FFF2-40B4-BE49-F238E27FC236}">
                <a16:creationId xmlns:a16="http://schemas.microsoft.com/office/drawing/2014/main" id="{00000000-0008-0000-0500-00004F000000}"/>
              </a:ext>
            </a:extLst>
          </xdr:cNvPr>
          <xdr:cNvSpPr/>
        </xdr:nvSpPr>
        <xdr:spPr>
          <a:xfrm>
            <a:off x="15996755" y="5730100"/>
            <a:ext cx="264860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57657A16-FE4E-4AD3-8918-1D1E4A4A52FC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6">
        <xdr:nvSpPr>
          <xdr:cNvPr id="80" name="37Day" hidden="1">
            <a:extLst>
              <a:ext uri="{FF2B5EF4-FFF2-40B4-BE49-F238E27FC236}">
                <a16:creationId xmlns:a16="http://schemas.microsoft.com/office/drawing/2014/main" id="{00000000-0008-0000-0500-000050000000}"/>
              </a:ext>
            </a:extLst>
          </xdr:cNvPr>
          <xdr:cNvSpPr/>
        </xdr:nvSpPr>
        <xdr:spPr>
          <a:xfrm>
            <a:off x="14657581" y="5730100"/>
            <a:ext cx="2598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CAED1768-6E7C-4391-9E4A-A57ED45ABBBE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6">
        <xdr:nvSpPr>
          <xdr:cNvPr id="81" name="36Day" hidden="1">
            <a:extLst>
              <a:ext uri="{FF2B5EF4-FFF2-40B4-BE49-F238E27FC236}">
                <a16:creationId xmlns:a16="http://schemas.microsoft.com/office/drawing/2014/main" id="{00000000-0008-0000-0500-000051000000}"/>
              </a:ext>
            </a:extLst>
          </xdr:cNvPr>
          <xdr:cNvSpPr/>
        </xdr:nvSpPr>
        <xdr:spPr>
          <a:xfrm>
            <a:off x="14390860" y="5730100"/>
            <a:ext cx="26069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63651197-147D-4FF2-ABDE-5B91C5BB963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82" name="Settings" hidden="1">
            <a:extLst>
              <a:ext uri="{FF2B5EF4-FFF2-40B4-BE49-F238E27FC236}">
                <a16:creationId xmlns:a16="http://schemas.microsoft.com/office/drawing/2014/main" id="{00000000-0008-0000-0500-000052000000}"/>
              </a:ext>
            </a:extLst>
          </xdr:cNvPr>
          <xdr:cNvSpPr/>
        </xdr:nvSpPr>
        <xdr:spPr>
          <a:xfrm>
            <a:off x="14270356" y="6147389"/>
            <a:ext cx="2112129" cy="235561"/>
          </a:xfrm>
          <a:prstGeom prst="rect">
            <a:avLst/>
          </a:prstGeom>
          <a:solidFill>
            <a:srgbClr val="B9CDE5"/>
          </a:solidFill>
          <a:ln w="6350"/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CalPopUp!A4">
        <xdr:nvSpPr>
          <xdr:cNvPr id="83" name="Month">
            <a:extLst>
              <a:ext uri="{FF2B5EF4-FFF2-40B4-BE49-F238E27FC236}">
                <a16:creationId xmlns:a16="http://schemas.microsoft.com/office/drawing/2014/main" id="{00000000-0008-0000-0500-000053000000}"/>
              </a:ext>
            </a:extLst>
          </xdr:cNvPr>
          <xdr:cNvSpPr txBox="1"/>
        </xdr:nvSpPr>
        <xdr:spPr>
          <a:xfrm>
            <a:off x="14558567" y="4353991"/>
            <a:ext cx="751283" cy="1884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0" tIns="0" rIns="0" bIns="0" rtlCol="0" anchor="t"/>
          <a:lstStyle/>
          <a:p>
            <a:pPr algn="r"/>
            <a:fld id="{731C0727-8505-4A1C-B24D-FBC037339648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November</a:t>
            </a:fld>
            <a:endParaRPr lang="en-U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  <xdr:sp macro="" textlink="">
        <xdr:nvSpPr>
          <xdr:cNvPr id="84" name="CalBorder">
            <a:extLst>
              <a:ext uri="{FF2B5EF4-FFF2-40B4-BE49-F238E27FC236}">
                <a16:creationId xmlns:a16="http://schemas.microsoft.com/office/drawing/2014/main" id="{00000000-0008-0000-0500-000054000000}"/>
              </a:ext>
            </a:extLst>
          </xdr:cNvPr>
          <xdr:cNvSpPr/>
        </xdr:nvSpPr>
        <xdr:spPr>
          <a:xfrm>
            <a:off x="14375254" y="4328556"/>
            <a:ext cx="1901591" cy="1614863"/>
          </a:xfrm>
          <a:prstGeom prst="rect">
            <a:avLst/>
          </a:pr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  <xdr:sp macro="[0]!SelectDay" textlink="CalPopUp!$B$1">
        <xdr:nvSpPr>
          <xdr:cNvPr id="85" name="1Day">
            <a:extLst>
              <a:ext uri="{FF2B5EF4-FFF2-40B4-BE49-F238E27FC236}">
                <a16:creationId xmlns:a16="http://schemas.microsoft.com/office/drawing/2014/main" id="{00000000-0008-0000-0500-000055000000}"/>
              </a:ext>
            </a:extLst>
          </xdr:cNvPr>
          <xdr:cNvSpPr/>
        </xdr:nvSpPr>
        <xdr:spPr>
          <a:xfrm>
            <a:off x="14390750" y="4753810"/>
            <a:ext cx="26045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32F95495-808B-4689-B9A8-5E4B882B0CF5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1">
        <xdr:nvSpPr>
          <xdr:cNvPr id="86" name="3Day">
            <a:extLst>
              <a:ext uri="{FF2B5EF4-FFF2-40B4-BE49-F238E27FC236}">
                <a16:creationId xmlns:a16="http://schemas.microsoft.com/office/drawing/2014/main" id="{00000000-0008-0000-0500-000056000000}"/>
              </a:ext>
            </a:extLst>
          </xdr:cNvPr>
          <xdr:cNvSpPr/>
        </xdr:nvSpPr>
        <xdr:spPr>
          <a:xfrm>
            <a:off x="14925443" y="4753810"/>
            <a:ext cx="261553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ACE70E18-CD86-48FA-85BA-4F7AF3BB7E31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2">
        <xdr:nvSpPr>
          <xdr:cNvPr id="87" name="14Day">
            <a:extLst>
              <a:ext uri="{FF2B5EF4-FFF2-40B4-BE49-F238E27FC236}">
                <a16:creationId xmlns:a16="http://schemas.microsoft.com/office/drawing/2014/main" id="{00000000-0008-0000-0500-000057000000}"/>
              </a:ext>
            </a:extLst>
          </xdr:cNvPr>
          <xdr:cNvSpPr/>
        </xdr:nvSpPr>
        <xdr:spPr>
          <a:xfrm>
            <a:off x="15993665" y="4948659"/>
            <a:ext cx="2646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D7349E84-8582-44E4-926B-6147CA462195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1">
        <xdr:nvSpPr>
          <xdr:cNvPr id="88" name="7Day">
            <a:extLst>
              <a:ext uri="{FF2B5EF4-FFF2-40B4-BE49-F238E27FC236}">
                <a16:creationId xmlns:a16="http://schemas.microsoft.com/office/drawing/2014/main" id="{00000000-0008-0000-0500-000058000000}"/>
              </a:ext>
            </a:extLst>
          </xdr:cNvPr>
          <xdr:cNvSpPr/>
        </xdr:nvSpPr>
        <xdr:spPr>
          <a:xfrm>
            <a:off x="15993665" y="4753810"/>
            <a:ext cx="2646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9C63099D-0FD9-4810-91ED-48FB95B7B6B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1">
        <xdr:nvSpPr>
          <xdr:cNvPr id="89" name="4Day">
            <a:extLst>
              <a:ext uri="{FF2B5EF4-FFF2-40B4-BE49-F238E27FC236}">
                <a16:creationId xmlns:a16="http://schemas.microsoft.com/office/drawing/2014/main" id="{00000000-0008-0000-0500-000059000000}"/>
              </a:ext>
            </a:extLst>
          </xdr:cNvPr>
          <xdr:cNvSpPr/>
        </xdr:nvSpPr>
        <xdr:spPr>
          <a:xfrm>
            <a:off x="15193380" y="4753810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FB417741-899C-4314-9252-BB93BE8A572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1">
        <xdr:nvSpPr>
          <xdr:cNvPr id="90" name="2Day">
            <a:extLst>
              <a:ext uri="{FF2B5EF4-FFF2-40B4-BE49-F238E27FC236}">
                <a16:creationId xmlns:a16="http://schemas.microsoft.com/office/drawing/2014/main" id="{00000000-0008-0000-0500-00005A000000}"/>
              </a:ext>
            </a:extLst>
          </xdr:cNvPr>
          <xdr:cNvSpPr/>
        </xdr:nvSpPr>
        <xdr:spPr>
          <a:xfrm>
            <a:off x="14657229" y="4753810"/>
            <a:ext cx="25958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27576592-74FF-4DFF-BB2B-F458B348E425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1">
        <xdr:nvSpPr>
          <xdr:cNvPr id="91" name="5Day">
            <a:extLst>
              <a:ext uri="{FF2B5EF4-FFF2-40B4-BE49-F238E27FC236}">
                <a16:creationId xmlns:a16="http://schemas.microsoft.com/office/drawing/2014/main" id="{00000000-0008-0000-0500-00005B000000}"/>
              </a:ext>
            </a:extLst>
          </xdr:cNvPr>
          <xdr:cNvSpPr/>
        </xdr:nvSpPr>
        <xdr:spPr>
          <a:xfrm>
            <a:off x="15457254" y="4753810"/>
            <a:ext cx="2646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B1CCC4C0-BC27-4707-BDA7-3D4C7923455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2">
        <xdr:nvSpPr>
          <xdr:cNvPr id="92" name="8Day">
            <a:extLst>
              <a:ext uri="{FF2B5EF4-FFF2-40B4-BE49-F238E27FC236}">
                <a16:creationId xmlns:a16="http://schemas.microsoft.com/office/drawing/2014/main" id="{00000000-0008-0000-0500-00005C000000}"/>
              </a:ext>
            </a:extLst>
          </xdr:cNvPr>
          <xdr:cNvSpPr/>
        </xdr:nvSpPr>
        <xdr:spPr>
          <a:xfrm>
            <a:off x="14390750" y="4948659"/>
            <a:ext cx="26045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B4397FE9-442D-4195-B30F-A7D4A159A6D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2">
        <xdr:nvSpPr>
          <xdr:cNvPr id="93" name="10Day">
            <a:extLst>
              <a:ext uri="{FF2B5EF4-FFF2-40B4-BE49-F238E27FC236}">
                <a16:creationId xmlns:a16="http://schemas.microsoft.com/office/drawing/2014/main" id="{00000000-0008-0000-0500-00005D000000}"/>
              </a:ext>
            </a:extLst>
          </xdr:cNvPr>
          <xdr:cNvSpPr/>
        </xdr:nvSpPr>
        <xdr:spPr>
          <a:xfrm>
            <a:off x="14925443" y="4948659"/>
            <a:ext cx="261553" cy="189958"/>
          </a:xfrm>
          <a:prstGeom prst="rect">
            <a:avLst/>
          </a:prstGeom>
          <a:solidFill>
            <a:srgbClr val="FCD5B4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7E528596-646D-465E-87DA-1FD3807FAB21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</a:t>
            </a:fld>
            <a:endParaRPr lang="en-US" sz="900" b="1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1">
        <xdr:nvSpPr>
          <xdr:cNvPr id="94" name="6Day">
            <a:extLst>
              <a:ext uri="{FF2B5EF4-FFF2-40B4-BE49-F238E27FC236}">
                <a16:creationId xmlns:a16="http://schemas.microsoft.com/office/drawing/2014/main" id="{00000000-0008-0000-0500-00005E000000}"/>
              </a:ext>
            </a:extLst>
          </xdr:cNvPr>
          <xdr:cNvSpPr/>
        </xdr:nvSpPr>
        <xdr:spPr>
          <a:xfrm>
            <a:off x="15726958" y="4753810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A7082D66-6E60-42CA-BAA3-52E299404909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2">
        <xdr:nvSpPr>
          <xdr:cNvPr id="95" name="13Day">
            <a:extLst>
              <a:ext uri="{FF2B5EF4-FFF2-40B4-BE49-F238E27FC236}">
                <a16:creationId xmlns:a16="http://schemas.microsoft.com/office/drawing/2014/main" id="{00000000-0008-0000-0500-00005F000000}"/>
              </a:ext>
            </a:extLst>
          </xdr:cNvPr>
          <xdr:cNvSpPr/>
        </xdr:nvSpPr>
        <xdr:spPr>
          <a:xfrm>
            <a:off x="15726958" y="4948659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2B4DF701-B5A8-43E8-AF65-65B561B93B8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2">
        <xdr:nvSpPr>
          <xdr:cNvPr id="96" name="11Day">
            <a:extLst>
              <a:ext uri="{FF2B5EF4-FFF2-40B4-BE49-F238E27FC236}">
                <a16:creationId xmlns:a16="http://schemas.microsoft.com/office/drawing/2014/main" id="{00000000-0008-0000-0500-000060000000}"/>
              </a:ext>
            </a:extLst>
          </xdr:cNvPr>
          <xdr:cNvSpPr/>
        </xdr:nvSpPr>
        <xdr:spPr>
          <a:xfrm>
            <a:off x="15193380" y="4948659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6FDBB7DA-DBBD-4D40-B50A-1AA506C0A7D9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2">
        <xdr:nvSpPr>
          <xdr:cNvPr id="97" name="9Day">
            <a:extLst>
              <a:ext uri="{FF2B5EF4-FFF2-40B4-BE49-F238E27FC236}">
                <a16:creationId xmlns:a16="http://schemas.microsoft.com/office/drawing/2014/main" id="{00000000-0008-0000-0500-000061000000}"/>
              </a:ext>
            </a:extLst>
          </xdr:cNvPr>
          <xdr:cNvSpPr/>
        </xdr:nvSpPr>
        <xdr:spPr>
          <a:xfrm>
            <a:off x="14657229" y="4948659"/>
            <a:ext cx="25958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E896FA84-2285-4E81-97D2-46E604F6C176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2">
        <xdr:nvSpPr>
          <xdr:cNvPr id="98" name="12Day">
            <a:extLst>
              <a:ext uri="{FF2B5EF4-FFF2-40B4-BE49-F238E27FC236}">
                <a16:creationId xmlns:a16="http://schemas.microsoft.com/office/drawing/2014/main" id="{00000000-0008-0000-0500-000062000000}"/>
              </a:ext>
            </a:extLst>
          </xdr:cNvPr>
          <xdr:cNvSpPr/>
        </xdr:nvSpPr>
        <xdr:spPr>
          <a:xfrm>
            <a:off x="15457254" y="4948659"/>
            <a:ext cx="2646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95DBADF5-699A-47C9-BC40-848B7AC88374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3">
        <xdr:nvSpPr>
          <xdr:cNvPr id="99" name="15Day">
            <a:extLst>
              <a:ext uri="{FF2B5EF4-FFF2-40B4-BE49-F238E27FC236}">
                <a16:creationId xmlns:a16="http://schemas.microsoft.com/office/drawing/2014/main" id="{00000000-0008-0000-0500-000063000000}"/>
              </a:ext>
            </a:extLst>
          </xdr:cNvPr>
          <xdr:cNvSpPr/>
        </xdr:nvSpPr>
        <xdr:spPr>
          <a:xfrm>
            <a:off x="14390750" y="5143602"/>
            <a:ext cx="26045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560A3EB4-45A6-4DD1-B240-30D611467646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3">
        <xdr:nvSpPr>
          <xdr:cNvPr id="100" name="17Day">
            <a:extLst>
              <a:ext uri="{FF2B5EF4-FFF2-40B4-BE49-F238E27FC236}">
                <a16:creationId xmlns:a16="http://schemas.microsoft.com/office/drawing/2014/main" id="{00000000-0008-0000-0500-000064000000}"/>
              </a:ext>
            </a:extLst>
          </xdr:cNvPr>
          <xdr:cNvSpPr/>
        </xdr:nvSpPr>
        <xdr:spPr>
          <a:xfrm>
            <a:off x="14925443" y="5143602"/>
            <a:ext cx="261553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90E2E4D4-8DE6-43BA-ABA3-C9B6C4440A00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3">
        <xdr:nvSpPr>
          <xdr:cNvPr id="101" name="20Day">
            <a:extLst>
              <a:ext uri="{FF2B5EF4-FFF2-40B4-BE49-F238E27FC236}">
                <a16:creationId xmlns:a16="http://schemas.microsoft.com/office/drawing/2014/main" id="{00000000-0008-0000-0500-000065000000}"/>
              </a:ext>
            </a:extLst>
          </xdr:cNvPr>
          <xdr:cNvSpPr/>
        </xdr:nvSpPr>
        <xdr:spPr>
          <a:xfrm>
            <a:off x="15726958" y="5143602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1947DE37-C8FF-4384-8452-19E9EDF470B6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3">
        <xdr:nvSpPr>
          <xdr:cNvPr id="102" name="21Day">
            <a:extLst>
              <a:ext uri="{FF2B5EF4-FFF2-40B4-BE49-F238E27FC236}">
                <a16:creationId xmlns:a16="http://schemas.microsoft.com/office/drawing/2014/main" id="{00000000-0008-0000-0500-000066000000}"/>
              </a:ext>
            </a:extLst>
          </xdr:cNvPr>
          <xdr:cNvSpPr/>
        </xdr:nvSpPr>
        <xdr:spPr>
          <a:xfrm>
            <a:off x="15993665" y="5143602"/>
            <a:ext cx="26512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E0E9CE6F-CDD2-4B03-B616-51C56DD7F38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3">
        <xdr:nvSpPr>
          <xdr:cNvPr id="103" name="18Day">
            <a:extLst>
              <a:ext uri="{FF2B5EF4-FFF2-40B4-BE49-F238E27FC236}">
                <a16:creationId xmlns:a16="http://schemas.microsoft.com/office/drawing/2014/main" id="{00000000-0008-0000-0500-000067000000}"/>
              </a:ext>
            </a:extLst>
          </xdr:cNvPr>
          <xdr:cNvSpPr/>
        </xdr:nvSpPr>
        <xdr:spPr>
          <a:xfrm>
            <a:off x="15193380" y="5143602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06FB2204-8A54-4EC5-862D-C48FA1B8FA3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3">
        <xdr:nvSpPr>
          <xdr:cNvPr id="104" name="16Day">
            <a:extLst>
              <a:ext uri="{FF2B5EF4-FFF2-40B4-BE49-F238E27FC236}">
                <a16:creationId xmlns:a16="http://schemas.microsoft.com/office/drawing/2014/main" id="{00000000-0008-0000-0500-000068000000}"/>
              </a:ext>
            </a:extLst>
          </xdr:cNvPr>
          <xdr:cNvSpPr/>
        </xdr:nvSpPr>
        <xdr:spPr>
          <a:xfrm>
            <a:off x="14657229" y="5143602"/>
            <a:ext cx="25958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BE047943-859A-4D6B-A69E-35B1369DD73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3">
        <xdr:nvSpPr>
          <xdr:cNvPr id="105" name="19Day">
            <a:extLst>
              <a:ext uri="{FF2B5EF4-FFF2-40B4-BE49-F238E27FC236}">
                <a16:creationId xmlns:a16="http://schemas.microsoft.com/office/drawing/2014/main" id="{00000000-0008-0000-0500-000069000000}"/>
              </a:ext>
            </a:extLst>
          </xdr:cNvPr>
          <xdr:cNvSpPr/>
        </xdr:nvSpPr>
        <xdr:spPr>
          <a:xfrm>
            <a:off x="15457254" y="5143602"/>
            <a:ext cx="2646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5DE70C5D-F922-4D83-9888-B3C610E83DA1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4">
        <xdr:nvSpPr>
          <xdr:cNvPr id="106" name="22Day">
            <a:extLst>
              <a:ext uri="{FF2B5EF4-FFF2-40B4-BE49-F238E27FC236}">
                <a16:creationId xmlns:a16="http://schemas.microsoft.com/office/drawing/2014/main" id="{00000000-0008-0000-0500-00006A000000}"/>
              </a:ext>
            </a:extLst>
          </xdr:cNvPr>
          <xdr:cNvSpPr/>
        </xdr:nvSpPr>
        <xdr:spPr>
          <a:xfrm>
            <a:off x="14390750" y="5338781"/>
            <a:ext cx="26045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0F16CF80-69D5-4299-8765-7DABC23C6FA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4">
        <xdr:nvSpPr>
          <xdr:cNvPr id="107" name="24Day">
            <a:extLst>
              <a:ext uri="{FF2B5EF4-FFF2-40B4-BE49-F238E27FC236}">
                <a16:creationId xmlns:a16="http://schemas.microsoft.com/office/drawing/2014/main" id="{00000000-0008-0000-0500-00006B000000}"/>
              </a:ext>
            </a:extLst>
          </xdr:cNvPr>
          <xdr:cNvSpPr/>
        </xdr:nvSpPr>
        <xdr:spPr>
          <a:xfrm>
            <a:off x="14925443" y="5338781"/>
            <a:ext cx="261553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C38C9D81-0EC7-45E4-9794-CF6F979886D9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4">
        <xdr:nvSpPr>
          <xdr:cNvPr id="108" name="26Day">
            <a:extLst>
              <a:ext uri="{FF2B5EF4-FFF2-40B4-BE49-F238E27FC236}">
                <a16:creationId xmlns:a16="http://schemas.microsoft.com/office/drawing/2014/main" id="{00000000-0008-0000-0500-00006C000000}"/>
              </a:ext>
            </a:extLst>
          </xdr:cNvPr>
          <xdr:cNvSpPr/>
        </xdr:nvSpPr>
        <xdr:spPr>
          <a:xfrm>
            <a:off x="15457254" y="5338781"/>
            <a:ext cx="26512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E100CB3C-2625-4D71-A016-38517A676E0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4">
        <xdr:nvSpPr>
          <xdr:cNvPr id="109" name="27Day">
            <a:extLst>
              <a:ext uri="{FF2B5EF4-FFF2-40B4-BE49-F238E27FC236}">
                <a16:creationId xmlns:a16="http://schemas.microsoft.com/office/drawing/2014/main" id="{00000000-0008-0000-0500-00006D000000}"/>
              </a:ext>
            </a:extLst>
          </xdr:cNvPr>
          <xdr:cNvSpPr/>
        </xdr:nvSpPr>
        <xdr:spPr>
          <a:xfrm>
            <a:off x="15726958" y="5338781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F98A73D0-47D8-419B-8454-9E2E6FB8A4B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4">
        <xdr:nvSpPr>
          <xdr:cNvPr id="110" name="25Day">
            <a:extLst>
              <a:ext uri="{FF2B5EF4-FFF2-40B4-BE49-F238E27FC236}">
                <a16:creationId xmlns:a16="http://schemas.microsoft.com/office/drawing/2014/main" id="{00000000-0008-0000-0500-00006E000000}"/>
              </a:ext>
            </a:extLst>
          </xdr:cNvPr>
          <xdr:cNvSpPr/>
        </xdr:nvSpPr>
        <xdr:spPr>
          <a:xfrm>
            <a:off x="15193380" y="5338781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E8395649-A1BC-4A57-8564-9F213D5E8C35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4">
        <xdr:nvSpPr>
          <xdr:cNvPr id="111" name="23Day">
            <a:extLst>
              <a:ext uri="{FF2B5EF4-FFF2-40B4-BE49-F238E27FC236}">
                <a16:creationId xmlns:a16="http://schemas.microsoft.com/office/drawing/2014/main" id="{00000000-0008-0000-0500-00006F000000}"/>
              </a:ext>
            </a:extLst>
          </xdr:cNvPr>
          <xdr:cNvSpPr/>
        </xdr:nvSpPr>
        <xdr:spPr>
          <a:xfrm>
            <a:off x="14657229" y="5338781"/>
            <a:ext cx="25958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CC612F00-EF4C-4803-85EB-94D661D00B74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4">
        <xdr:nvSpPr>
          <xdr:cNvPr id="112" name="28Day">
            <a:extLst>
              <a:ext uri="{FF2B5EF4-FFF2-40B4-BE49-F238E27FC236}">
                <a16:creationId xmlns:a16="http://schemas.microsoft.com/office/drawing/2014/main" id="{00000000-0008-0000-0500-000070000000}"/>
              </a:ext>
            </a:extLst>
          </xdr:cNvPr>
          <xdr:cNvSpPr/>
        </xdr:nvSpPr>
        <xdr:spPr>
          <a:xfrm>
            <a:off x="15993665" y="5338781"/>
            <a:ext cx="2646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6AE2C98B-327B-40AB-8EC4-0C42E6FE021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25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5">
        <xdr:nvSpPr>
          <xdr:cNvPr id="113" name="29Day">
            <a:extLst>
              <a:ext uri="{FF2B5EF4-FFF2-40B4-BE49-F238E27FC236}">
                <a16:creationId xmlns:a16="http://schemas.microsoft.com/office/drawing/2014/main" id="{00000000-0008-0000-0500-000071000000}"/>
              </a:ext>
            </a:extLst>
          </xdr:cNvPr>
          <xdr:cNvSpPr/>
        </xdr:nvSpPr>
        <xdr:spPr>
          <a:xfrm>
            <a:off x="14390750" y="5534924"/>
            <a:ext cx="26045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693F9D6A-136B-4805-9445-5E25474A4498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26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5">
        <xdr:nvSpPr>
          <xdr:cNvPr id="114" name="31Day">
            <a:extLst>
              <a:ext uri="{FF2B5EF4-FFF2-40B4-BE49-F238E27FC236}">
                <a16:creationId xmlns:a16="http://schemas.microsoft.com/office/drawing/2014/main" id="{00000000-0008-0000-0500-000072000000}"/>
              </a:ext>
            </a:extLst>
          </xdr:cNvPr>
          <xdr:cNvSpPr/>
        </xdr:nvSpPr>
        <xdr:spPr>
          <a:xfrm>
            <a:off x="14925443" y="5534924"/>
            <a:ext cx="261553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9E99A420-70F2-44D2-ACDF-3E2D984D29C1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5">
        <xdr:nvSpPr>
          <xdr:cNvPr id="115" name="34Day">
            <a:extLst>
              <a:ext uri="{FF2B5EF4-FFF2-40B4-BE49-F238E27FC236}">
                <a16:creationId xmlns:a16="http://schemas.microsoft.com/office/drawing/2014/main" id="{00000000-0008-0000-0500-000073000000}"/>
              </a:ext>
            </a:extLst>
          </xdr:cNvPr>
          <xdr:cNvSpPr/>
        </xdr:nvSpPr>
        <xdr:spPr>
          <a:xfrm>
            <a:off x="15728491" y="5534924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0820CF8F-22D4-49F5-A208-5202834D369A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5">
        <xdr:nvSpPr>
          <xdr:cNvPr id="116" name="35Day">
            <a:extLst>
              <a:ext uri="{FF2B5EF4-FFF2-40B4-BE49-F238E27FC236}">
                <a16:creationId xmlns:a16="http://schemas.microsoft.com/office/drawing/2014/main" id="{00000000-0008-0000-0500-000074000000}"/>
              </a:ext>
            </a:extLst>
          </xdr:cNvPr>
          <xdr:cNvSpPr/>
        </xdr:nvSpPr>
        <xdr:spPr>
          <a:xfrm>
            <a:off x="15995197" y="5534924"/>
            <a:ext cx="26512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9B2C7E5E-2F4E-4FD3-B91A-6B4CA983C008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5">
        <xdr:nvSpPr>
          <xdr:cNvPr id="117" name="32Day">
            <a:extLst>
              <a:ext uri="{FF2B5EF4-FFF2-40B4-BE49-F238E27FC236}">
                <a16:creationId xmlns:a16="http://schemas.microsoft.com/office/drawing/2014/main" id="{00000000-0008-0000-0500-000075000000}"/>
              </a:ext>
            </a:extLst>
          </xdr:cNvPr>
          <xdr:cNvSpPr/>
        </xdr:nvSpPr>
        <xdr:spPr>
          <a:xfrm>
            <a:off x="15193380" y="5534924"/>
            <a:ext cx="259588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11FF7FE4-1863-4E69-99E4-83CF9E2C89FF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5">
        <xdr:nvSpPr>
          <xdr:cNvPr id="118" name="30Day">
            <a:extLst>
              <a:ext uri="{FF2B5EF4-FFF2-40B4-BE49-F238E27FC236}">
                <a16:creationId xmlns:a16="http://schemas.microsoft.com/office/drawing/2014/main" id="{00000000-0008-0000-0500-000076000000}"/>
              </a:ext>
            </a:extLst>
          </xdr:cNvPr>
          <xdr:cNvSpPr/>
        </xdr:nvSpPr>
        <xdr:spPr>
          <a:xfrm>
            <a:off x="14657229" y="5534924"/>
            <a:ext cx="259589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1176B660-EBA9-469E-B672-0B763A9CDFB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5">
        <xdr:nvSpPr>
          <xdr:cNvPr id="119" name="33Day">
            <a:extLst>
              <a:ext uri="{FF2B5EF4-FFF2-40B4-BE49-F238E27FC236}">
                <a16:creationId xmlns:a16="http://schemas.microsoft.com/office/drawing/2014/main" id="{00000000-0008-0000-0500-000077000000}"/>
              </a:ext>
            </a:extLst>
          </xdr:cNvPr>
          <xdr:cNvSpPr/>
        </xdr:nvSpPr>
        <xdr:spPr>
          <a:xfrm>
            <a:off x="15458788" y="5534924"/>
            <a:ext cx="264622" cy="189958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6168598D-8BE3-49D4-99D9-A4E84AAC2190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30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20" name="Sa">
            <a:extLst>
              <a:ext uri="{FF2B5EF4-FFF2-40B4-BE49-F238E27FC236}">
                <a16:creationId xmlns:a16="http://schemas.microsoft.com/office/drawing/2014/main" id="{00000000-0008-0000-0500-000078000000}"/>
              </a:ext>
            </a:extLst>
          </xdr:cNvPr>
          <xdr:cNvSpPr/>
        </xdr:nvSpPr>
        <xdr:spPr>
          <a:xfrm>
            <a:off x="15995088" y="4555026"/>
            <a:ext cx="264622" cy="189958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Sa</a:t>
            </a:r>
          </a:p>
        </xdr:txBody>
      </xdr:sp>
      <xdr:sp macro="" textlink="">
        <xdr:nvSpPr>
          <xdr:cNvPr id="121" name="Fr">
            <a:extLst>
              <a:ext uri="{FF2B5EF4-FFF2-40B4-BE49-F238E27FC236}">
                <a16:creationId xmlns:a16="http://schemas.microsoft.com/office/drawing/2014/main" id="{00000000-0008-0000-0500-000079000000}"/>
              </a:ext>
            </a:extLst>
          </xdr:cNvPr>
          <xdr:cNvSpPr/>
        </xdr:nvSpPr>
        <xdr:spPr>
          <a:xfrm>
            <a:off x="15728381" y="4555026"/>
            <a:ext cx="259588" cy="189958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Fr</a:t>
            </a:r>
          </a:p>
        </xdr:txBody>
      </xdr:sp>
      <xdr:sp macro="" textlink="">
        <xdr:nvSpPr>
          <xdr:cNvPr id="122" name="Th">
            <a:extLst>
              <a:ext uri="{FF2B5EF4-FFF2-40B4-BE49-F238E27FC236}">
                <a16:creationId xmlns:a16="http://schemas.microsoft.com/office/drawing/2014/main" id="{00000000-0008-0000-0500-00007A000000}"/>
              </a:ext>
            </a:extLst>
          </xdr:cNvPr>
          <xdr:cNvSpPr/>
        </xdr:nvSpPr>
        <xdr:spPr>
          <a:xfrm>
            <a:off x="15457796" y="4555026"/>
            <a:ext cx="265503" cy="189958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Th</a:t>
            </a:r>
          </a:p>
        </xdr:txBody>
      </xdr:sp>
      <xdr:sp macro="" textlink="">
        <xdr:nvSpPr>
          <xdr:cNvPr id="123" name="We">
            <a:extLst>
              <a:ext uri="{FF2B5EF4-FFF2-40B4-BE49-F238E27FC236}">
                <a16:creationId xmlns:a16="http://schemas.microsoft.com/office/drawing/2014/main" id="{00000000-0008-0000-0500-00007B000000}"/>
              </a:ext>
            </a:extLst>
          </xdr:cNvPr>
          <xdr:cNvSpPr/>
        </xdr:nvSpPr>
        <xdr:spPr>
          <a:xfrm>
            <a:off x="15194802" y="4555026"/>
            <a:ext cx="258706" cy="189958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WeW</a:t>
            </a:r>
          </a:p>
        </xdr:txBody>
      </xdr:sp>
      <xdr:sp macro="" textlink="">
        <xdr:nvSpPr>
          <xdr:cNvPr id="124" name="Tu">
            <a:extLst>
              <a:ext uri="{FF2B5EF4-FFF2-40B4-BE49-F238E27FC236}">
                <a16:creationId xmlns:a16="http://schemas.microsoft.com/office/drawing/2014/main" id="{00000000-0008-0000-0500-00007C000000}"/>
              </a:ext>
            </a:extLst>
          </xdr:cNvPr>
          <xdr:cNvSpPr/>
        </xdr:nvSpPr>
        <xdr:spPr>
          <a:xfrm>
            <a:off x="14925985" y="4555026"/>
            <a:ext cx="262433" cy="189958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 i="0" u="none" strike="noStrike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Tu</a:t>
            </a:r>
          </a:p>
        </xdr:txBody>
      </xdr:sp>
      <xdr:sp macro="" textlink="">
        <xdr:nvSpPr>
          <xdr:cNvPr id="125" name="Mo">
            <a:extLst>
              <a:ext uri="{FF2B5EF4-FFF2-40B4-BE49-F238E27FC236}">
                <a16:creationId xmlns:a16="http://schemas.microsoft.com/office/drawing/2014/main" id="{00000000-0008-0000-0500-00007D000000}"/>
              </a:ext>
            </a:extLst>
          </xdr:cNvPr>
          <xdr:cNvSpPr/>
        </xdr:nvSpPr>
        <xdr:spPr>
          <a:xfrm>
            <a:off x="14658652" y="4555026"/>
            <a:ext cx="258707" cy="189958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l"/>
            <a:r>
              <a:rPr lang="en-US" sz="900" b="1" i="0" u="none" strike="noStrike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Mo</a:t>
            </a:r>
          </a:p>
        </xdr:txBody>
      </xdr:sp>
      <xdr:sp macro="" textlink="">
        <xdr:nvSpPr>
          <xdr:cNvPr id="126" name="Su">
            <a:extLst>
              <a:ext uri="{FF2B5EF4-FFF2-40B4-BE49-F238E27FC236}">
                <a16:creationId xmlns:a16="http://schemas.microsoft.com/office/drawing/2014/main" id="{00000000-0008-0000-0500-00007E000000}"/>
              </a:ext>
            </a:extLst>
          </xdr:cNvPr>
          <xdr:cNvSpPr/>
        </xdr:nvSpPr>
        <xdr:spPr>
          <a:xfrm>
            <a:off x="14392173" y="4555026"/>
            <a:ext cx="260459" cy="189958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 i="0" u="none" strike="noStrike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Su</a:t>
            </a:r>
          </a:p>
        </xdr:txBody>
      </xdr:sp>
      <xdr:pic macro="[0]!ShowSettings">
        <xdr:nvPicPr>
          <xdr:cNvPr id="127" name="SetBtn">
            <a:extLst>
              <a:ext uri="{FF2B5EF4-FFF2-40B4-BE49-F238E27FC236}">
                <a16:creationId xmlns:a16="http://schemas.microsoft.com/office/drawing/2014/main" id="{00000000-0008-0000-0500-00007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201974" y="5992241"/>
            <a:ext cx="137046" cy="142785"/>
          </a:xfrm>
          <a:prstGeom prst="rect">
            <a:avLst/>
          </a:prstGeom>
        </xdr:spPr>
      </xdr:pic>
      <xdr:sp macro="[0]!CalCol" textlink="">
        <xdr:nvSpPr>
          <xdr:cNvPr id="128" name="CalCol1" hidden="1">
            <a:extLst>
              <a:ext uri="{FF2B5EF4-FFF2-40B4-BE49-F238E27FC236}">
                <a16:creationId xmlns:a16="http://schemas.microsoft.com/office/drawing/2014/main" id="{00000000-0008-0000-0500-000080000000}"/>
              </a:ext>
            </a:extLst>
          </xdr:cNvPr>
          <xdr:cNvSpPr/>
        </xdr:nvSpPr>
        <xdr:spPr>
          <a:xfrm>
            <a:off x="14370648" y="6189234"/>
            <a:ext cx="129878" cy="131914"/>
          </a:xfrm>
          <a:prstGeom prst="ellipse">
            <a:avLst/>
          </a:prstGeom>
          <a:solidFill>
            <a:srgbClr val="EAEAEA"/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129" name="CalCol2" hidden="1">
            <a:extLst>
              <a:ext uri="{FF2B5EF4-FFF2-40B4-BE49-F238E27FC236}">
                <a16:creationId xmlns:a16="http://schemas.microsoft.com/office/drawing/2014/main" id="{00000000-0008-0000-0500-000081000000}"/>
              </a:ext>
            </a:extLst>
          </xdr:cNvPr>
          <xdr:cNvSpPr/>
        </xdr:nvSpPr>
        <xdr:spPr>
          <a:xfrm>
            <a:off x="14595534" y="6189234"/>
            <a:ext cx="129878" cy="131914"/>
          </a:xfrm>
          <a:prstGeom prst="ellipse">
            <a:avLst/>
          </a:prstGeom>
          <a:solidFill>
            <a:schemeClr val="bg2">
              <a:lumMod val="75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130" name="CalCol3" hidden="1">
            <a:extLst>
              <a:ext uri="{FF2B5EF4-FFF2-40B4-BE49-F238E27FC236}">
                <a16:creationId xmlns:a16="http://schemas.microsoft.com/office/drawing/2014/main" id="{00000000-0008-0000-0500-000082000000}"/>
              </a:ext>
            </a:extLst>
          </xdr:cNvPr>
          <xdr:cNvSpPr/>
        </xdr:nvSpPr>
        <xdr:spPr>
          <a:xfrm>
            <a:off x="14820419" y="6189234"/>
            <a:ext cx="130717" cy="131914"/>
          </a:xfrm>
          <a:prstGeom prst="ellipse">
            <a:avLst/>
          </a:prstGeom>
          <a:solidFill>
            <a:schemeClr val="tx2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131" name="CalCol4" hidden="1">
            <a:extLst>
              <a:ext uri="{FF2B5EF4-FFF2-40B4-BE49-F238E27FC236}">
                <a16:creationId xmlns:a16="http://schemas.microsoft.com/office/drawing/2014/main" id="{00000000-0008-0000-0500-000083000000}"/>
              </a:ext>
            </a:extLst>
          </xdr:cNvPr>
          <xdr:cNvSpPr/>
        </xdr:nvSpPr>
        <xdr:spPr>
          <a:xfrm>
            <a:off x="15046142" y="6189234"/>
            <a:ext cx="129878" cy="131914"/>
          </a:xfrm>
          <a:prstGeom prst="ellipse">
            <a:avLst/>
          </a:prstGeom>
          <a:solidFill>
            <a:schemeClr val="accent1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132" name="CalCol5" hidden="1">
            <a:extLst>
              <a:ext uri="{FF2B5EF4-FFF2-40B4-BE49-F238E27FC236}">
                <a16:creationId xmlns:a16="http://schemas.microsoft.com/office/drawing/2014/main" id="{00000000-0008-0000-0500-000084000000}"/>
              </a:ext>
            </a:extLst>
          </xdr:cNvPr>
          <xdr:cNvSpPr/>
        </xdr:nvSpPr>
        <xdr:spPr>
          <a:xfrm>
            <a:off x="15271027" y="6189234"/>
            <a:ext cx="129878" cy="131914"/>
          </a:xfrm>
          <a:prstGeom prst="ellipse">
            <a:avLst/>
          </a:prstGeom>
          <a:solidFill>
            <a:schemeClr val="accent2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133" name="CalCol6" hidden="1">
            <a:extLst>
              <a:ext uri="{FF2B5EF4-FFF2-40B4-BE49-F238E27FC236}">
                <a16:creationId xmlns:a16="http://schemas.microsoft.com/office/drawing/2014/main" id="{00000000-0008-0000-0500-000085000000}"/>
              </a:ext>
            </a:extLst>
          </xdr:cNvPr>
          <xdr:cNvSpPr/>
        </xdr:nvSpPr>
        <xdr:spPr>
          <a:xfrm>
            <a:off x="15496750" y="6189234"/>
            <a:ext cx="129878" cy="131914"/>
          </a:xfrm>
          <a:prstGeom prst="ellipse">
            <a:avLst/>
          </a:prstGeom>
          <a:solidFill>
            <a:schemeClr val="accent3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134" name="CalCol7" hidden="1">
            <a:extLst>
              <a:ext uri="{FF2B5EF4-FFF2-40B4-BE49-F238E27FC236}">
                <a16:creationId xmlns:a16="http://schemas.microsoft.com/office/drawing/2014/main" id="{00000000-0008-0000-0500-000086000000}"/>
              </a:ext>
            </a:extLst>
          </xdr:cNvPr>
          <xdr:cNvSpPr/>
        </xdr:nvSpPr>
        <xdr:spPr>
          <a:xfrm>
            <a:off x="15721635" y="6189234"/>
            <a:ext cx="129878" cy="131914"/>
          </a:xfrm>
          <a:prstGeom prst="ellipse">
            <a:avLst/>
          </a:prstGeom>
          <a:solidFill>
            <a:schemeClr val="accent4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135" name="CalCol8" hidden="1">
            <a:extLst>
              <a:ext uri="{FF2B5EF4-FFF2-40B4-BE49-F238E27FC236}">
                <a16:creationId xmlns:a16="http://schemas.microsoft.com/office/drawing/2014/main" id="{00000000-0008-0000-0500-000087000000}"/>
              </a:ext>
            </a:extLst>
          </xdr:cNvPr>
          <xdr:cNvSpPr/>
        </xdr:nvSpPr>
        <xdr:spPr>
          <a:xfrm>
            <a:off x="15946521" y="6189234"/>
            <a:ext cx="130715" cy="131914"/>
          </a:xfrm>
          <a:prstGeom prst="ellipse">
            <a:avLst/>
          </a:prstGeom>
          <a:solidFill>
            <a:schemeClr val="accent5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136" name="CalCol9" hidden="1">
            <a:extLst>
              <a:ext uri="{FF2B5EF4-FFF2-40B4-BE49-F238E27FC236}">
                <a16:creationId xmlns:a16="http://schemas.microsoft.com/office/drawing/2014/main" id="{00000000-0008-0000-0500-000088000000}"/>
              </a:ext>
            </a:extLst>
          </xdr:cNvPr>
          <xdr:cNvSpPr/>
        </xdr:nvSpPr>
        <xdr:spPr>
          <a:xfrm>
            <a:off x="16172244" y="6189234"/>
            <a:ext cx="129878" cy="131914"/>
          </a:xfrm>
          <a:prstGeom prst="ellipse">
            <a:avLst/>
          </a:prstGeom>
          <a:solidFill>
            <a:schemeClr val="accent6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grpSp>
        <xdr:nvGrpSpPr>
          <xdr:cNvPr id="137" name="PrevMonth">
            <a:extLst>
              <a:ext uri="{FF2B5EF4-FFF2-40B4-BE49-F238E27FC236}">
                <a16:creationId xmlns:a16="http://schemas.microsoft.com/office/drawing/2014/main" id="{00000000-0008-0000-0500-000089000000}"/>
              </a:ext>
            </a:extLst>
          </xdr:cNvPr>
          <xdr:cNvGrpSpPr/>
        </xdr:nvGrpSpPr>
        <xdr:grpSpPr>
          <a:xfrm>
            <a:off x="14422895" y="4394811"/>
            <a:ext cx="104183" cy="108546"/>
            <a:chOff x="14422895" y="4394811"/>
            <a:chExt cx="104183" cy="108546"/>
          </a:xfrm>
        </xdr:grpSpPr>
        <xdr:sp macro="[0]!PrevMonth" textlink="">
          <xdr:nvSpPr>
            <xdr:cNvPr id="144" name="PrevRec">
              <a:extLst>
                <a:ext uri="{FF2B5EF4-FFF2-40B4-BE49-F238E27FC236}">
                  <a16:creationId xmlns:a16="http://schemas.microsoft.com/office/drawing/2014/main" id="{00000000-0008-0000-0500-000090000000}"/>
                </a:ext>
              </a:extLst>
            </xdr:cNvPr>
            <xdr:cNvSpPr/>
          </xdr:nvSpPr>
          <xdr:spPr>
            <a:xfrm>
              <a:off x="14422895" y="4394811"/>
              <a:ext cx="104183" cy="108546"/>
            </a:xfrm>
            <a:prstGeom prst="roundRect">
              <a:avLst/>
            </a:prstGeom>
            <a:solidFill>
              <a:srgbClr val="000000"/>
            </a:solidFill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US" sz="11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  <xdr:sp macro="[0]!PrevMonth" textlink="">
          <xdr:nvSpPr>
            <xdr:cNvPr id="145" name="PrevTri">
              <a:extLst>
                <a:ext uri="{FF2B5EF4-FFF2-40B4-BE49-F238E27FC236}">
                  <a16:creationId xmlns:a16="http://schemas.microsoft.com/office/drawing/2014/main" id="{00000000-0008-0000-0500-000091000000}"/>
                </a:ext>
              </a:extLst>
            </xdr:cNvPr>
            <xdr:cNvSpPr/>
          </xdr:nvSpPr>
          <xdr:spPr>
            <a:xfrm rot="16200000">
              <a:off x="14433423" y="4421274"/>
              <a:ext cx="72077" cy="55621"/>
            </a:xfrm>
            <a:prstGeom prst="triangle">
              <a:avLst/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US" sz="11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</xdr:grpSp>
      <xdr:grpSp>
        <xdr:nvGrpSpPr>
          <xdr:cNvPr id="138" name="NextMonth">
            <a:extLst>
              <a:ext uri="{FF2B5EF4-FFF2-40B4-BE49-F238E27FC236}">
                <a16:creationId xmlns:a16="http://schemas.microsoft.com/office/drawing/2014/main" id="{00000000-0008-0000-0500-00008A000000}"/>
              </a:ext>
            </a:extLst>
          </xdr:cNvPr>
          <xdr:cNvGrpSpPr/>
        </xdr:nvGrpSpPr>
        <xdr:grpSpPr>
          <a:xfrm>
            <a:off x="16123703" y="4394811"/>
            <a:ext cx="104183" cy="108546"/>
            <a:chOff x="16123703" y="4394811"/>
            <a:chExt cx="104183" cy="108546"/>
          </a:xfrm>
        </xdr:grpSpPr>
        <xdr:sp macro="[0]!NextMonth" textlink="">
          <xdr:nvSpPr>
            <xdr:cNvPr id="142" name="NextRec">
              <a:extLst>
                <a:ext uri="{FF2B5EF4-FFF2-40B4-BE49-F238E27FC236}">
                  <a16:creationId xmlns:a16="http://schemas.microsoft.com/office/drawing/2014/main" id="{00000000-0008-0000-0500-00008E000000}"/>
                </a:ext>
              </a:extLst>
            </xdr:cNvPr>
            <xdr:cNvSpPr/>
          </xdr:nvSpPr>
          <xdr:spPr>
            <a:xfrm>
              <a:off x="16123703" y="4394811"/>
              <a:ext cx="104183" cy="108546"/>
            </a:xfrm>
            <a:prstGeom prst="roundRect">
              <a:avLst/>
            </a:prstGeom>
            <a:solidFill>
              <a:srgbClr val="000000"/>
            </a:solidFill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US" sz="11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  <xdr:sp macro="[0]!NextMonth" textlink="">
          <xdr:nvSpPr>
            <xdr:cNvPr id="143" name="NextTri">
              <a:extLst>
                <a:ext uri="{FF2B5EF4-FFF2-40B4-BE49-F238E27FC236}">
                  <a16:creationId xmlns:a16="http://schemas.microsoft.com/office/drawing/2014/main" id="{00000000-0008-0000-0500-00008F000000}"/>
                </a:ext>
              </a:extLst>
            </xdr:cNvPr>
            <xdr:cNvSpPr/>
          </xdr:nvSpPr>
          <xdr:spPr>
            <a:xfrm rot="5400000">
              <a:off x="16143272" y="4421274"/>
              <a:ext cx="72077" cy="55621"/>
            </a:xfrm>
            <a:prstGeom prst="triangl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US" sz="11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</xdr:grpSp>
      <xdr:sp macro="" textlink="CalPopUp!A2">
        <xdr:nvSpPr>
          <xdr:cNvPr id="139" name="Year">
            <a:extLst>
              <a:ext uri="{FF2B5EF4-FFF2-40B4-BE49-F238E27FC236}">
                <a16:creationId xmlns:a16="http://schemas.microsoft.com/office/drawing/2014/main" id="{00000000-0008-0000-0500-00008B000000}"/>
              </a:ext>
            </a:extLst>
          </xdr:cNvPr>
          <xdr:cNvSpPr txBox="1"/>
        </xdr:nvSpPr>
        <xdr:spPr>
          <a:xfrm>
            <a:off x="15450349" y="4353991"/>
            <a:ext cx="340794" cy="1884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0" tIns="0" rIns="0" bIns="0" rtlCol="0" anchor="t"/>
          <a:lstStyle/>
          <a:p>
            <a:pPr algn="ctr"/>
            <a:fld id="{53B72CCE-8E94-4DFB-96F2-CCC235D9F78F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2023</a:t>
            </a:fld>
            <a:endParaRPr lang="en-U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  <xdr:sp macro="[0]!NextYear" textlink="">
        <xdr:nvSpPr>
          <xdr:cNvPr id="140" name="NextYr">
            <a:extLst>
              <a:ext uri="{FF2B5EF4-FFF2-40B4-BE49-F238E27FC236}">
                <a16:creationId xmlns:a16="http://schemas.microsoft.com/office/drawing/2014/main" id="{00000000-0008-0000-0500-00008C000000}"/>
              </a:ext>
            </a:extLst>
          </xdr:cNvPr>
          <xdr:cNvSpPr/>
        </xdr:nvSpPr>
        <xdr:spPr>
          <a:xfrm>
            <a:off x="15380169" y="4402625"/>
            <a:ext cx="91440" cy="91180"/>
          </a:xfrm>
          <a:prstGeom prst="triangle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  <xdr:sp macro="[0]!PrevYear" textlink="">
        <xdr:nvSpPr>
          <xdr:cNvPr id="141" name="PrevYr">
            <a:extLst>
              <a:ext uri="{FF2B5EF4-FFF2-40B4-BE49-F238E27FC236}">
                <a16:creationId xmlns:a16="http://schemas.microsoft.com/office/drawing/2014/main" id="{00000000-0008-0000-0500-00008D000000}"/>
              </a:ext>
            </a:extLst>
          </xdr:cNvPr>
          <xdr:cNvSpPr/>
        </xdr:nvSpPr>
        <xdr:spPr>
          <a:xfrm flipV="1">
            <a:off x="15788460" y="4402625"/>
            <a:ext cx="91440" cy="91180"/>
          </a:xfrm>
          <a:prstGeom prst="triangle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image" Target="../media/image1.png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FB091-E1A5-4080-9164-D9AF89E25682}">
  <sheetPr codeName="Admin"/>
  <dimension ref="B2:O99"/>
  <sheetViews>
    <sheetView showGridLines="0" tabSelected="1" workbookViewId="0">
      <selection activeCell="Q11" sqref="Q11"/>
    </sheetView>
  </sheetViews>
  <sheetFormatPr defaultRowHeight="14.5" x14ac:dyDescent="0.35"/>
  <cols>
    <col min="2" max="2" width="13" customWidth="1"/>
    <col min="3" max="3" width="4.1796875" customWidth="1"/>
    <col min="4" max="4" width="15.453125" customWidth="1"/>
    <col min="5" max="5" width="6.26953125" customWidth="1"/>
    <col min="6" max="6" width="16.54296875" bestFit="1" customWidth="1"/>
    <col min="7" max="7" width="6.81640625" customWidth="1"/>
    <col min="8" max="8" width="16.453125" style="7" bestFit="1" customWidth="1"/>
    <col min="9" max="9" width="10.453125" style="7" bestFit="1" customWidth="1"/>
    <col min="12" max="12" width="4.54296875" customWidth="1"/>
    <col min="13" max="13" width="11.81640625" bestFit="1" customWidth="1"/>
    <col min="15" max="15" width="26.90625" bestFit="1" customWidth="1"/>
  </cols>
  <sheetData>
    <row r="2" spans="2:15" ht="15" thickBot="1" x14ac:dyDescent="0.4"/>
    <row r="3" spans="2:15" ht="15.5" x14ac:dyDescent="0.35">
      <c r="B3" s="24" t="s">
        <v>13</v>
      </c>
      <c r="D3" s="24" t="s">
        <v>14</v>
      </c>
      <c r="F3" s="24" t="s">
        <v>15</v>
      </c>
      <c r="H3" s="64" t="s">
        <v>37</v>
      </c>
      <c r="I3" s="65"/>
      <c r="K3" s="24" t="s">
        <v>36</v>
      </c>
      <c r="M3" s="24" t="s">
        <v>38</v>
      </c>
      <c r="O3" s="24" t="s">
        <v>144</v>
      </c>
    </row>
    <row r="4" spans="2:15" ht="15" thickBot="1" x14ac:dyDescent="0.4">
      <c r="B4" s="25" t="s">
        <v>2</v>
      </c>
      <c r="D4" s="59">
        <v>2023</v>
      </c>
      <c r="F4" s="28" t="s">
        <v>8</v>
      </c>
      <c r="H4" s="29" t="s">
        <v>84</v>
      </c>
      <c r="I4" s="30">
        <v>45214</v>
      </c>
      <c r="K4" s="25">
        <v>0</v>
      </c>
      <c r="M4" s="34">
        <f>1/24/4</f>
        <v>1.0416666666666666E-2</v>
      </c>
      <c r="O4" s="62" t="s">
        <v>145</v>
      </c>
    </row>
    <row r="5" spans="2:15" ht="15" thickBot="1" x14ac:dyDescent="0.4">
      <c r="B5" s="26" t="s">
        <v>3</v>
      </c>
      <c r="D5" s="59">
        <v>2024</v>
      </c>
      <c r="H5" s="29" t="s">
        <v>85</v>
      </c>
      <c r="I5" s="30">
        <v>45219</v>
      </c>
      <c r="K5" s="25">
        <v>1.0416666666666666E-2</v>
      </c>
      <c r="M5" s="34">
        <f>M4+1/24/4</f>
        <v>2.0833333333333332E-2</v>
      </c>
      <c r="O5" s="62" t="s">
        <v>146</v>
      </c>
    </row>
    <row r="6" spans="2:15" ht="15.5" x14ac:dyDescent="0.35">
      <c r="B6" s="26" t="s">
        <v>4</v>
      </c>
      <c r="D6" s="59">
        <v>2025</v>
      </c>
      <c r="F6" s="24" t="s">
        <v>16</v>
      </c>
      <c r="H6" s="29" t="s">
        <v>135</v>
      </c>
      <c r="I6" s="30">
        <v>45230</v>
      </c>
      <c r="K6" s="25">
        <v>2.0833333333333332E-2</v>
      </c>
      <c r="M6" s="34">
        <f t="shared" ref="M6:M43" si="0">M5+1/24/4</f>
        <v>3.125E-2</v>
      </c>
      <c r="O6" s="77" t="s">
        <v>147</v>
      </c>
    </row>
    <row r="7" spans="2:15" ht="15" thickBot="1" x14ac:dyDescent="0.4">
      <c r="B7" s="26" t="s">
        <v>5</v>
      </c>
      <c r="D7" s="59">
        <v>2026</v>
      </c>
      <c r="F7" s="57"/>
      <c r="H7" s="29"/>
      <c r="I7" s="30"/>
      <c r="K7" s="25">
        <v>3.125E-2</v>
      </c>
      <c r="M7" s="34">
        <f t="shared" si="0"/>
        <v>4.1666666666666664E-2</v>
      </c>
      <c r="O7" s="63" t="s">
        <v>163</v>
      </c>
    </row>
    <row r="8" spans="2:15" ht="15.5" x14ac:dyDescent="0.35">
      <c r="B8" s="26" t="s">
        <v>6</v>
      </c>
      <c r="D8" s="59">
        <v>2027</v>
      </c>
      <c r="F8" s="24" t="s">
        <v>79</v>
      </c>
      <c r="H8" s="29"/>
      <c r="I8" s="30"/>
      <c r="K8" s="25">
        <v>4.1666666666666664E-2</v>
      </c>
      <c r="M8" s="34">
        <f t="shared" si="0"/>
        <v>5.2083333333333329E-2</v>
      </c>
    </row>
    <row r="9" spans="2:15" ht="15" thickBot="1" x14ac:dyDescent="0.4">
      <c r="B9" s="26" t="s">
        <v>7</v>
      </c>
      <c r="D9" s="59">
        <v>2028</v>
      </c>
      <c r="F9" s="58"/>
      <c r="H9" s="29"/>
      <c r="I9" s="30"/>
      <c r="K9" s="25">
        <v>5.2083333333333329E-2</v>
      </c>
      <c r="M9" s="34">
        <f t="shared" si="0"/>
        <v>6.2499999999999993E-2</v>
      </c>
    </row>
    <row r="10" spans="2:15" ht="15" thickBot="1" x14ac:dyDescent="0.4">
      <c r="B10" s="27" t="s">
        <v>8</v>
      </c>
      <c r="D10" s="60">
        <v>2029</v>
      </c>
      <c r="H10" s="29"/>
      <c r="I10" s="30"/>
      <c r="K10" s="25">
        <v>6.2499999999999993E-2</v>
      </c>
      <c r="M10" s="34">
        <f t="shared" si="0"/>
        <v>7.2916666666666657E-2</v>
      </c>
    </row>
    <row r="11" spans="2:15" ht="15" thickBot="1" x14ac:dyDescent="0.4">
      <c r="H11" s="29"/>
      <c r="I11" s="30"/>
      <c r="K11" s="25">
        <v>7.2916666666666657E-2</v>
      </c>
      <c r="M11" s="34">
        <f t="shared" si="0"/>
        <v>8.3333333333333329E-2</v>
      </c>
    </row>
    <row r="12" spans="2:15" ht="15.5" x14ac:dyDescent="0.35">
      <c r="D12" s="24" t="s">
        <v>66</v>
      </c>
      <c r="H12" s="29"/>
      <c r="I12" s="30"/>
      <c r="K12" s="25">
        <v>8.3333333333333329E-2</v>
      </c>
      <c r="M12" s="34">
        <f t="shared" si="0"/>
        <v>9.375E-2</v>
      </c>
    </row>
    <row r="13" spans="2:15" x14ac:dyDescent="0.35">
      <c r="D13" s="26" t="s">
        <v>67</v>
      </c>
      <c r="H13" s="29"/>
      <c r="I13" s="30"/>
      <c r="K13" s="25">
        <v>9.375E-2</v>
      </c>
      <c r="M13" s="34">
        <f t="shared" si="0"/>
        <v>0.10416666666666667</v>
      </c>
    </row>
    <row r="14" spans="2:15" x14ac:dyDescent="0.35">
      <c r="D14" s="26" t="s">
        <v>68</v>
      </c>
      <c r="H14" s="29"/>
      <c r="I14" s="30"/>
      <c r="K14" s="25">
        <v>0.10416666666666667</v>
      </c>
      <c r="M14" s="34">
        <f t="shared" si="0"/>
        <v>0.11458333333333334</v>
      </c>
    </row>
    <row r="15" spans="2:15" x14ac:dyDescent="0.35">
      <c r="D15" s="26" t="s">
        <v>69</v>
      </c>
      <c r="H15" s="29"/>
      <c r="I15" s="30"/>
      <c r="K15" s="25">
        <v>0.11458333333333334</v>
      </c>
      <c r="M15" s="34">
        <f t="shared" si="0"/>
        <v>0.125</v>
      </c>
    </row>
    <row r="16" spans="2:15" x14ac:dyDescent="0.35">
      <c r="D16" s="26" t="s">
        <v>70</v>
      </c>
      <c r="H16" s="29"/>
      <c r="I16" s="30"/>
      <c r="K16" s="25">
        <v>0.125</v>
      </c>
      <c r="M16" s="34">
        <f t="shared" si="0"/>
        <v>0.13541666666666666</v>
      </c>
    </row>
    <row r="17" spans="4:13" ht="15" thickBot="1" x14ac:dyDescent="0.4">
      <c r="D17" s="27" t="s">
        <v>71</v>
      </c>
      <c r="H17" s="29"/>
      <c r="I17" s="30"/>
      <c r="K17" s="25">
        <v>0.13541666666666666</v>
      </c>
      <c r="M17" s="34">
        <f t="shared" si="0"/>
        <v>0.14583333333333331</v>
      </c>
    </row>
    <row r="18" spans="4:13" x14ac:dyDescent="0.35">
      <c r="H18" s="29"/>
      <c r="I18" s="30"/>
      <c r="K18" s="25">
        <v>0.14583333333333331</v>
      </c>
      <c r="M18" s="34">
        <f t="shared" si="0"/>
        <v>0.15624999999999997</v>
      </c>
    </row>
    <row r="19" spans="4:13" x14ac:dyDescent="0.35">
      <c r="H19" s="29"/>
      <c r="I19" s="30"/>
      <c r="K19" s="25">
        <v>0.15624999999999997</v>
      </c>
      <c r="M19" s="34">
        <f t="shared" si="0"/>
        <v>0.16666666666666663</v>
      </c>
    </row>
    <row r="20" spans="4:13" x14ac:dyDescent="0.35">
      <c r="H20" s="29"/>
      <c r="I20" s="30"/>
      <c r="K20" s="25">
        <v>0.16666666666666663</v>
      </c>
      <c r="M20" s="34">
        <f t="shared" si="0"/>
        <v>0.17708333333333329</v>
      </c>
    </row>
    <row r="21" spans="4:13" x14ac:dyDescent="0.35">
      <c r="H21" s="29"/>
      <c r="I21" s="30"/>
      <c r="K21" s="25">
        <v>0.17708333333333329</v>
      </c>
      <c r="M21" s="34">
        <f t="shared" si="0"/>
        <v>0.18749999999999994</v>
      </c>
    </row>
    <row r="22" spans="4:13" ht="15" thickBot="1" x14ac:dyDescent="0.4">
      <c r="H22" s="31"/>
      <c r="I22" s="32"/>
      <c r="K22" s="25">
        <v>0.18749999999999994</v>
      </c>
      <c r="M22" s="34">
        <f t="shared" si="0"/>
        <v>0.1979166666666666</v>
      </c>
    </row>
    <row r="23" spans="4:13" x14ac:dyDescent="0.35">
      <c r="K23" s="25">
        <v>0.1979166666666666</v>
      </c>
      <c r="M23" s="34">
        <f>M22+1/24/4</f>
        <v>0.20833333333333326</v>
      </c>
    </row>
    <row r="24" spans="4:13" x14ac:dyDescent="0.35">
      <c r="K24" s="25">
        <v>0.20833333333333326</v>
      </c>
      <c r="M24" s="34">
        <f t="shared" si="0"/>
        <v>0.21874999999999992</v>
      </c>
    </row>
    <row r="25" spans="4:13" x14ac:dyDescent="0.35">
      <c r="K25" s="25">
        <v>0.21874999999999992</v>
      </c>
      <c r="M25" s="34">
        <f t="shared" si="0"/>
        <v>0.22916666666666657</v>
      </c>
    </row>
    <row r="26" spans="4:13" x14ac:dyDescent="0.35">
      <c r="K26" s="25">
        <v>0.22916666666666657</v>
      </c>
      <c r="M26" s="34">
        <f t="shared" si="0"/>
        <v>0.23958333333333323</v>
      </c>
    </row>
    <row r="27" spans="4:13" x14ac:dyDescent="0.35">
      <c r="K27" s="25">
        <v>0.23958333333333323</v>
      </c>
      <c r="M27" s="34">
        <f t="shared" si="0"/>
        <v>0.24999999999999989</v>
      </c>
    </row>
    <row r="28" spans="4:13" x14ac:dyDescent="0.35">
      <c r="K28" s="25">
        <v>0.24999999999999989</v>
      </c>
      <c r="M28" s="34">
        <f t="shared" si="0"/>
        <v>0.26041666666666657</v>
      </c>
    </row>
    <row r="29" spans="4:13" x14ac:dyDescent="0.35">
      <c r="K29" s="25">
        <v>0.26041666666666657</v>
      </c>
      <c r="M29" s="34">
        <f t="shared" si="0"/>
        <v>0.27083333333333326</v>
      </c>
    </row>
    <row r="30" spans="4:13" x14ac:dyDescent="0.35">
      <c r="K30" s="25">
        <v>0.27083333333333326</v>
      </c>
      <c r="M30" s="34">
        <f t="shared" si="0"/>
        <v>0.28124999999999994</v>
      </c>
    </row>
    <row r="31" spans="4:13" x14ac:dyDescent="0.35">
      <c r="K31" s="25">
        <v>0.28124999999999994</v>
      </c>
      <c r="M31" s="34">
        <f t="shared" si="0"/>
        <v>0.29166666666666663</v>
      </c>
    </row>
    <row r="32" spans="4:13" x14ac:dyDescent="0.35">
      <c r="K32" s="25">
        <v>0.29166666666666663</v>
      </c>
      <c r="M32" s="34">
        <f t="shared" si="0"/>
        <v>0.30208333333333331</v>
      </c>
    </row>
    <row r="33" spans="11:13" x14ac:dyDescent="0.35">
      <c r="K33" s="25">
        <v>0.30208333333333331</v>
      </c>
      <c r="M33" s="34">
        <f>M32+1/24/4</f>
        <v>0.3125</v>
      </c>
    </row>
    <row r="34" spans="11:13" x14ac:dyDescent="0.35">
      <c r="K34" s="25">
        <v>0.3125</v>
      </c>
      <c r="M34" s="34">
        <f t="shared" si="0"/>
        <v>0.32291666666666669</v>
      </c>
    </row>
    <row r="35" spans="11:13" x14ac:dyDescent="0.35">
      <c r="K35" s="25">
        <v>0.32291666666666669</v>
      </c>
      <c r="M35" s="34">
        <f t="shared" si="0"/>
        <v>0.33333333333333337</v>
      </c>
    </row>
    <row r="36" spans="11:13" x14ac:dyDescent="0.35">
      <c r="K36" s="25">
        <v>0.33333333333333337</v>
      </c>
      <c r="M36" s="34">
        <f t="shared" si="0"/>
        <v>0.34375000000000006</v>
      </c>
    </row>
    <row r="37" spans="11:13" x14ac:dyDescent="0.35">
      <c r="K37" s="25">
        <v>0.34375000000000006</v>
      </c>
      <c r="M37" s="34">
        <f t="shared" si="0"/>
        <v>0.35416666666666674</v>
      </c>
    </row>
    <row r="38" spans="11:13" x14ac:dyDescent="0.35">
      <c r="K38" s="25">
        <v>0.35416666666666674</v>
      </c>
      <c r="M38" s="34">
        <f t="shared" si="0"/>
        <v>0.36458333333333343</v>
      </c>
    </row>
    <row r="39" spans="11:13" x14ac:dyDescent="0.35">
      <c r="K39" s="25">
        <v>0.36458333333333343</v>
      </c>
      <c r="M39" s="34">
        <f>M38+1/24/4</f>
        <v>0.37500000000000011</v>
      </c>
    </row>
    <row r="40" spans="11:13" x14ac:dyDescent="0.35">
      <c r="K40" s="25">
        <v>0.37500000000000011</v>
      </c>
      <c r="M40" s="34">
        <f t="shared" si="0"/>
        <v>0.3854166666666668</v>
      </c>
    </row>
    <row r="41" spans="11:13" x14ac:dyDescent="0.35">
      <c r="K41" s="25">
        <v>0.3854166666666668</v>
      </c>
      <c r="M41" s="34">
        <f t="shared" si="0"/>
        <v>0.39583333333333348</v>
      </c>
    </row>
    <row r="42" spans="11:13" x14ac:dyDescent="0.35">
      <c r="K42" s="25">
        <v>0.39583333333333348</v>
      </c>
      <c r="M42" s="34">
        <f>M41+1/24/4</f>
        <v>0.40625000000000017</v>
      </c>
    </row>
    <row r="43" spans="11:13" ht="15" thickBot="1" x14ac:dyDescent="0.4">
      <c r="K43" s="25">
        <v>0.40625000000000017</v>
      </c>
      <c r="M43" s="35">
        <f t="shared" si="0"/>
        <v>0.41666666666666685</v>
      </c>
    </row>
    <row r="44" spans="11:13" x14ac:dyDescent="0.35">
      <c r="K44" s="25">
        <v>0.41666666666666685</v>
      </c>
    </row>
    <row r="45" spans="11:13" x14ac:dyDescent="0.35">
      <c r="K45" s="25">
        <v>0.42708333333333354</v>
      </c>
    </row>
    <row r="46" spans="11:13" x14ac:dyDescent="0.35">
      <c r="K46" s="25">
        <v>0.43750000000000022</v>
      </c>
    </row>
    <row r="47" spans="11:13" x14ac:dyDescent="0.35">
      <c r="K47" s="25">
        <v>0.44791666666666691</v>
      </c>
    </row>
    <row r="48" spans="11:13" x14ac:dyDescent="0.35">
      <c r="K48" s="25">
        <v>0.45833333333333359</v>
      </c>
    </row>
    <row r="49" spans="11:11" x14ac:dyDescent="0.35">
      <c r="K49" s="25">
        <v>0.46875000000000028</v>
      </c>
    </row>
    <row r="50" spans="11:11" x14ac:dyDescent="0.35">
      <c r="K50" s="25">
        <v>0.47916666666666696</v>
      </c>
    </row>
    <row r="51" spans="11:11" x14ac:dyDescent="0.35">
      <c r="K51" s="25">
        <v>0.48958333333333365</v>
      </c>
    </row>
    <row r="52" spans="11:11" x14ac:dyDescent="0.35">
      <c r="K52" s="25">
        <v>0.50000000000000033</v>
      </c>
    </row>
    <row r="53" spans="11:11" x14ac:dyDescent="0.35">
      <c r="K53" s="25">
        <v>0.51041666666666696</v>
      </c>
    </row>
    <row r="54" spans="11:11" x14ac:dyDescent="0.35">
      <c r="K54" s="25">
        <v>0.52083333333333359</v>
      </c>
    </row>
    <row r="55" spans="11:11" x14ac:dyDescent="0.35">
      <c r="K55" s="25">
        <v>0.53125000000000022</v>
      </c>
    </row>
    <row r="56" spans="11:11" x14ac:dyDescent="0.35">
      <c r="K56" s="25">
        <v>0.54166666666666685</v>
      </c>
    </row>
    <row r="57" spans="11:11" x14ac:dyDescent="0.35">
      <c r="K57" s="25">
        <v>0.55208333333333348</v>
      </c>
    </row>
    <row r="58" spans="11:11" x14ac:dyDescent="0.35">
      <c r="K58" s="25">
        <v>0.56250000000000011</v>
      </c>
    </row>
    <row r="59" spans="11:11" x14ac:dyDescent="0.35">
      <c r="K59" s="25">
        <v>0.57291666666666674</v>
      </c>
    </row>
    <row r="60" spans="11:11" x14ac:dyDescent="0.35">
      <c r="K60" s="25">
        <v>0.58333333333333337</v>
      </c>
    </row>
    <row r="61" spans="11:11" x14ac:dyDescent="0.35">
      <c r="K61" s="25">
        <v>0.59375</v>
      </c>
    </row>
    <row r="62" spans="11:11" x14ac:dyDescent="0.35">
      <c r="K62" s="25">
        <v>0.60416666666666663</v>
      </c>
    </row>
    <row r="63" spans="11:11" x14ac:dyDescent="0.35">
      <c r="K63" s="25">
        <v>0.61458333333333326</v>
      </c>
    </row>
    <row r="64" spans="11:11" x14ac:dyDescent="0.35">
      <c r="K64" s="25">
        <v>0.62499999999999989</v>
      </c>
    </row>
    <row r="65" spans="11:11" x14ac:dyDescent="0.35">
      <c r="K65" s="25">
        <v>0.63541666666666652</v>
      </c>
    </row>
    <row r="66" spans="11:11" x14ac:dyDescent="0.35">
      <c r="K66" s="25">
        <v>0.64583333333333315</v>
      </c>
    </row>
    <row r="67" spans="11:11" x14ac:dyDescent="0.35">
      <c r="K67" s="25">
        <v>0.65624999999999978</v>
      </c>
    </row>
    <row r="68" spans="11:11" x14ac:dyDescent="0.35">
      <c r="K68" s="25">
        <v>0.66666666666666641</v>
      </c>
    </row>
    <row r="69" spans="11:11" x14ac:dyDescent="0.35">
      <c r="K69" s="25">
        <v>0.67708333333333304</v>
      </c>
    </row>
    <row r="70" spans="11:11" x14ac:dyDescent="0.35">
      <c r="K70" s="25">
        <v>0.68749999999999967</v>
      </c>
    </row>
    <row r="71" spans="11:11" x14ac:dyDescent="0.35">
      <c r="K71" s="25">
        <v>0.6979166666666663</v>
      </c>
    </row>
    <row r="72" spans="11:11" x14ac:dyDescent="0.35">
      <c r="K72" s="25">
        <v>0.70833333333333293</v>
      </c>
    </row>
    <row r="73" spans="11:11" x14ac:dyDescent="0.35">
      <c r="K73" s="25">
        <v>0.71874999999999956</v>
      </c>
    </row>
    <row r="74" spans="11:11" x14ac:dyDescent="0.35">
      <c r="K74" s="25">
        <v>0.72916666666666619</v>
      </c>
    </row>
    <row r="75" spans="11:11" x14ac:dyDescent="0.35">
      <c r="K75" s="25">
        <v>0.73958333333333282</v>
      </c>
    </row>
    <row r="76" spans="11:11" x14ac:dyDescent="0.35">
      <c r="K76" s="25">
        <v>0.74999999999999944</v>
      </c>
    </row>
    <row r="77" spans="11:11" x14ac:dyDescent="0.35">
      <c r="K77" s="25">
        <v>0.76041666666666607</v>
      </c>
    </row>
    <row r="78" spans="11:11" x14ac:dyDescent="0.35">
      <c r="K78" s="25">
        <v>0.7708333333333327</v>
      </c>
    </row>
    <row r="79" spans="11:11" x14ac:dyDescent="0.35">
      <c r="K79" s="25">
        <v>0.78124999999999933</v>
      </c>
    </row>
    <row r="80" spans="11:11" x14ac:dyDescent="0.35">
      <c r="K80" s="25">
        <v>0.79166666666666596</v>
      </c>
    </row>
    <row r="81" spans="11:11" x14ac:dyDescent="0.35">
      <c r="K81" s="25">
        <v>0.80208333333333259</v>
      </c>
    </row>
    <row r="82" spans="11:11" x14ac:dyDescent="0.35">
      <c r="K82" s="25">
        <v>0.81249999999999922</v>
      </c>
    </row>
    <row r="83" spans="11:11" x14ac:dyDescent="0.35">
      <c r="K83" s="25">
        <v>0.82291666666666585</v>
      </c>
    </row>
    <row r="84" spans="11:11" x14ac:dyDescent="0.35">
      <c r="K84" s="25">
        <v>0.83333333333333248</v>
      </c>
    </row>
    <row r="85" spans="11:11" x14ac:dyDescent="0.35">
      <c r="K85" s="25">
        <v>0.84374999999999911</v>
      </c>
    </row>
    <row r="86" spans="11:11" x14ac:dyDescent="0.35">
      <c r="K86" s="25">
        <v>0.85416666666666574</v>
      </c>
    </row>
    <row r="87" spans="11:11" x14ac:dyDescent="0.35">
      <c r="K87" s="25">
        <v>0.86458333333333237</v>
      </c>
    </row>
    <row r="88" spans="11:11" x14ac:dyDescent="0.35">
      <c r="K88" s="25">
        <v>0.874999999999999</v>
      </c>
    </row>
    <row r="89" spans="11:11" x14ac:dyDescent="0.35">
      <c r="K89" s="25">
        <v>0.88541666666666563</v>
      </c>
    </row>
    <row r="90" spans="11:11" x14ac:dyDescent="0.35">
      <c r="K90" s="25">
        <v>0.89583333333333226</v>
      </c>
    </row>
    <row r="91" spans="11:11" x14ac:dyDescent="0.35">
      <c r="K91" s="25">
        <v>0.90624999999999889</v>
      </c>
    </row>
    <row r="92" spans="11:11" x14ac:dyDescent="0.35">
      <c r="K92" s="25">
        <v>0.91666666666666552</v>
      </c>
    </row>
    <row r="93" spans="11:11" x14ac:dyDescent="0.35">
      <c r="K93" s="25">
        <v>0.92708333333333215</v>
      </c>
    </row>
    <row r="94" spans="11:11" x14ac:dyDescent="0.35">
      <c r="K94" s="25">
        <v>0.93749999999999878</v>
      </c>
    </row>
    <row r="95" spans="11:11" x14ac:dyDescent="0.35">
      <c r="K95" s="25">
        <v>0.94791666666666541</v>
      </c>
    </row>
    <row r="96" spans="11:11" x14ac:dyDescent="0.35">
      <c r="K96" s="25">
        <v>0.95833333333333204</v>
      </c>
    </row>
    <row r="97" spans="11:11" x14ac:dyDescent="0.35">
      <c r="K97" s="25">
        <v>0.96874999999999867</v>
      </c>
    </row>
    <row r="98" spans="11:11" x14ac:dyDescent="0.35">
      <c r="K98" s="25">
        <v>0.9791666666666653</v>
      </c>
    </row>
    <row r="99" spans="11:11" ht="15" thickBot="1" x14ac:dyDescent="0.4">
      <c r="K99" s="33">
        <v>0.98958333333333193</v>
      </c>
    </row>
  </sheetData>
  <mergeCells count="1">
    <mergeCell ref="H3:I3"/>
  </mergeCells>
  <conditionalFormatting sqref="B4:B10 D4:D10 H4:I22">
    <cfRule type="expression" dxfId="8" priority="11">
      <formula>MOD(ROW(),2)=0</formula>
    </cfRule>
  </conditionalFormatting>
  <conditionalFormatting sqref="K4:K99">
    <cfRule type="expression" dxfId="7" priority="5">
      <formula>MOD(ROW(),2)=0</formula>
    </cfRule>
  </conditionalFormatting>
  <conditionalFormatting sqref="M4:M43">
    <cfRule type="expression" dxfId="6" priority="4">
      <formula>MOD(ROW(),2)=0</formula>
    </cfRule>
  </conditionalFormatting>
  <conditionalFormatting sqref="D13:D17">
    <cfRule type="expression" dxfId="5" priority="3">
      <formula>MOD(ROW(),2)=0</formula>
    </cfRule>
  </conditionalFormatting>
  <conditionalFormatting sqref="O4:O7">
    <cfRule type="expression" dxfId="4" priority="1">
      <formula>MOD(ROW(),2)=0</formula>
    </cfRule>
  </conditionalFormatting>
  <dataValidations count="1">
    <dataValidation type="list" allowBlank="1" showInputMessage="1" showErrorMessage="1" sqref="F4" xr:uid="{1C2FB411-9A8B-459C-A69F-EBB813858FE6}">
      <formula1>Weekdays</formula1>
    </dataValidation>
  </dataValidations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6005-3447-41F6-9AB9-AB24DF170471}">
  <sheetPr codeName="Sheet1"/>
  <dimension ref="A1:J26"/>
  <sheetViews>
    <sheetView showGridLines="0" zoomScale="90" zoomScaleNormal="90" workbookViewId="0">
      <selection activeCell="N17" sqref="N17"/>
    </sheetView>
  </sheetViews>
  <sheetFormatPr defaultRowHeight="14.5" x14ac:dyDescent="0.35"/>
  <cols>
    <col min="1" max="1" width="42.1796875" customWidth="1"/>
    <col min="3" max="3" width="4.81640625" customWidth="1"/>
    <col min="4" max="4" width="102" customWidth="1"/>
  </cols>
  <sheetData>
    <row r="1" spans="1:10" ht="34.5" x14ac:dyDescent="0.65">
      <c r="A1" s="66"/>
      <c r="B1" s="66"/>
      <c r="C1" s="66"/>
      <c r="D1" s="66"/>
      <c r="E1" s="66"/>
    </row>
    <row r="2" spans="1:10" ht="26" x14ac:dyDescent="0.6">
      <c r="A2" s="53"/>
      <c r="B2" s="53"/>
      <c r="C2" s="53"/>
      <c r="D2" s="53"/>
    </row>
    <row r="3" spans="1:10" ht="26" x14ac:dyDescent="0.6">
      <c r="A3" s="53"/>
      <c r="B3" s="54">
        <v>1</v>
      </c>
      <c r="C3" s="54" t="s">
        <v>132</v>
      </c>
      <c r="D3" s="54"/>
      <c r="E3" s="48"/>
      <c r="F3" s="37"/>
      <c r="G3" s="37"/>
      <c r="H3" s="37"/>
      <c r="I3" s="37"/>
      <c r="J3" s="37"/>
    </row>
    <row r="4" spans="1:10" ht="26" x14ac:dyDescent="0.6">
      <c r="A4" s="53"/>
      <c r="B4" s="53"/>
      <c r="C4" s="55" t="s">
        <v>116</v>
      </c>
      <c r="D4" s="53" t="s">
        <v>137</v>
      </c>
      <c r="E4" s="48"/>
      <c r="F4" s="37"/>
      <c r="G4" s="37"/>
      <c r="H4" s="37"/>
      <c r="I4" s="37"/>
      <c r="J4" s="37"/>
    </row>
    <row r="5" spans="1:10" ht="26" x14ac:dyDescent="0.6">
      <c r="A5" s="53"/>
      <c r="B5" s="53"/>
      <c r="C5" s="55" t="s">
        <v>115</v>
      </c>
      <c r="D5" s="53" t="s">
        <v>136</v>
      </c>
      <c r="E5" s="48"/>
      <c r="F5" s="37"/>
      <c r="G5" s="37"/>
      <c r="H5" s="37"/>
      <c r="I5" s="37"/>
      <c r="J5" s="37"/>
    </row>
    <row r="6" spans="1:10" ht="26" x14ac:dyDescent="0.6">
      <c r="A6" s="53"/>
      <c r="B6" s="53"/>
      <c r="C6" s="53"/>
      <c r="D6" s="53"/>
      <c r="E6" s="48"/>
      <c r="F6" s="37"/>
      <c r="G6" s="37"/>
      <c r="H6" s="37"/>
      <c r="I6" s="37"/>
      <c r="J6" s="37"/>
    </row>
    <row r="7" spans="1:10" ht="26" x14ac:dyDescent="0.6">
      <c r="A7" s="53"/>
      <c r="B7" s="54">
        <v>2</v>
      </c>
      <c r="C7" s="54" t="s">
        <v>131</v>
      </c>
      <c r="D7" s="56"/>
      <c r="E7" s="49"/>
      <c r="F7" s="37"/>
      <c r="G7" s="37"/>
      <c r="H7" s="37"/>
      <c r="I7" s="37"/>
      <c r="J7" s="37"/>
    </row>
    <row r="8" spans="1:10" ht="26" x14ac:dyDescent="0.6">
      <c r="A8" s="53"/>
      <c r="B8" s="53"/>
      <c r="C8" s="53" t="s">
        <v>116</v>
      </c>
      <c r="D8" s="53" t="s">
        <v>128</v>
      </c>
      <c r="E8" s="48"/>
      <c r="F8" s="37"/>
      <c r="G8" s="37"/>
      <c r="H8" s="37"/>
      <c r="I8" s="37"/>
      <c r="J8" s="37"/>
    </row>
    <row r="9" spans="1:10" ht="26" x14ac:dyDescent="0.6">
      <c r="A9" s="53"/>
      <c r="B9" s="53"/>
      <c r="C9" s="53" t="s">
        <v>115</v>
      </c>
      <c r="D9" s="53" t="s">
        <v>142</v>
      </c>
      <c r="E9" s="48"/>
      <c r="F9" s="37"/>
      <c r="G9" s="37"/>
      <c r="H9" s="37"/>
      <c r="I9" s="37"/>
      <c r="J9" s="37"/>
    </row>
    <row r="10" spans="1:10" ht="26" x14ac:dyDescent="0.6">
      <c r="A10" s="53"/>
      <c r="B10" s="53"/>
      <c r="C10" s="53" t="s">
        <v>117</v>
      </c>
      <c r="D10" s="53" t="s">
        <v>129</v>
      </c>
      <c r="E10" s="48"/>
      <c r="F10" s="37"/>
      <c r="G10" s="37"/>
      <c r="H10" s="37"/>
      <c r="I10" s="37"/>
      <c r="J10" s="37"/>
    </row>
    <row r="11" spans="1:10" ht="26" x14ac:dyDescent="0.6">
      <c r="A11" s="53"/>
      <c r="B11" s="53"/>
      <c r="C11" s="53" t="s">
        <v>127</v>
      </c>
      <c r="D11" s="53" t="s">
        <v>130</v>
      </c>
      <c r="E11" s="48"/>
      <c r="F11" s="37"/>
      <c r="G11" s="37"/>
      <c r="H11" s="37"/>
      <c r="I11" s="37"/>
      <c r="J11" s="37"/>
    </row>
    <row r="12" spans="1:10" ht="26" x14ac:dyDescent="0.6">
      <c r="A12" s="53"/>
      <c r="B12" s="53"/>
      <c r="C12" s="53"/>
      <c r="D12" s="53"/>
      <c r="E12" s="49"/>
      <c r="F12" s="37"/>
      <c r="G12" s="37"/>
      <c r="H12" s="37"/>
      <c r="I12" s="37"/>
      <c r="J12" s="37"/>
    </row>
    <row r="13" spans="1:10" ht="26" x14ac:dyDescent="0.6">
      <c r="A13" s="53"/>
      <c r="B13" s="54">
        <v>3</v>
      </c>
      <c r="C13" s="54" t="s">
        <v>133</v>
      </c>
      <c r="D13" s="56"/>
      <c r="E13" s="48"/>
      <c r="F13" s="37"/>
      <c r="G13" s="37"/>
      <c r="H13" s="37"/>
      <c r="I13" s="37"/>
      <c r="J13" s="37"/>
    </row>
    <row r="14" spans="1:10" ht="26" x14ac:dyDescent="0.6">
      <c r="A14" s="53"/>
      <c r="B14" s="53"/>
      <c r="C14" s="55" t="s">
        <v>116</v>
      </c>
      <c r="D14" s="53" t="s">
        <v>118</v>
      </c>
      <c r="E14" s="48"/>
      <c r="F14" s="37"/>
      <c r="G14" s="37"/>
      <c r="H14" s="37"/>
      <c r="I14" s="37"/>
      <c r="J14" s="37"/>
    </row>
    <row r="15" spans="1:10" ht="26" x14ac:dyDescent="0.6">
      <c r="A15" s="53"/>
      <c r="B15" s="53"/>
      <c r="C15" s="55" t="s">
        <v>115</v>
      </c>
      <c r="D15" s="53" t="s">
        <v>119</v>
      </c>
      <c r="E15" s="48"/>
      <c r="F15" s="37"/>
      <c r="G15" s="37"/>
      <c r="H15" s="37"/>
      <c r="I15" s="37"/>
      <c r="J15" s="37"/>
    </row>
    <row r="16" spans="1:10" ht="26" x14ac:dyDescent="0.6">
      <c r="A16" s="53"/>
      <c r="B16" s="53"/>
      <c r="C16" s="53"/>
      <c r="D16" s="53"/>
      <c r="E16" s="48"/>
      <c r="F16" s="37"/>
      <c r="G16" s="37"/>
      <c r="H16" s="37"/>
      <c r="I16" s="37"/>
      <c r="J16" s="37"/>
    </row>
    <row r="17" spans="1:10" ht="26" x14ac:dyDescent="0.6">
      <c r="A17" s="53"/>
      <c r="B17" s="54">
        <v>4</v>
      </c>
      <c r="C17" s="54" t="s">
        <v>141</v>
      </c>
      <c r="D17" s="56"/>
      <c r="E17" s="48"/>
      <c r="F17" s="37"/>
      <c r="G17" s="37"/>
      <c r="H17" s="37"/>
      <c r="I17" s="37"/>
      <c r="J17" s="37"/>
    </row>
    <row r="18" spans="1:10" ht="26" x14ac:dyDescent="0.6">
      <c r="A18" s="53"/>
      <c r="B18" s="53"/>
      <c r="C18" s="55" t="s">
        <v>116</v>
      </c>
      <c r="D18" s="53" t="s">
        <v>140</v>
      </c>
      <c r="E18" s="48"/>
      <c r="F18" s="37"/>
      <c r="G18" s="37"/>
      <c r="H18" s="37"/>
      <c r="I18" s="37"/>
      <c r="J18" s="37"/>
    </row>
    <row r="19" spans="1:10" ht="26" x14ac:dyDescent="0.6">
      <c r="A19" s="53"/>
      <c r="B19" s="53"/>
      <c r="C19" s="55" t="s">
        <v>115</v>
      </c>
      <c r="D19" s="53" t="s">
        <v>120</v>
      </c>
      <c r="E19" s="48"/>
      <c r="F19" s="37"/>
      <c r="G19" s="37"/>
      <c r="H19" s="37"/>
      <c r="I19" s="37"/>
      <c r="J19" s="37"/>
    </row>
    <row r="20" spans="1:10" ht="26" x14ac:dyDescent="0.6">
      <c r="A20" s="53"/>
      <c r="B20" s="53"/>
      <c r="C20" s="55" t="s">
        <v>117</v>
      </c>
      <c r="D20" s="53" t="s">
        <v>121</v>
      </c>
      <c r="E20" s="48"/>
      <c r="F20" s="37"/>
      <c r="G20" s="37"/>
      <c r="H20" s="37"/>
      <c r="I20" s="37"/>
      <c r="J20" s="37"/>
    </row>
    <row r="21" spans="1:10" ht="26" x14ac:dyDescent="0.6">
      <c r="A21" s="53"/>
      <c r="B21" s="53"/>
      <c r="C21" s="53"/>
      <c r="D21" s="53"/>
      <c r="E21" s="48"/>
      <c r="F21" s="37"/>
      <c r="G21" s="37"/>
      <c r="H21" s="37"/>
      <c r="I21" s="37"/>
      <c r="J21" s="37"/>
    </row>
    <row r="22" spans="1:10" ht="26" x14ac:dyDescent="0.6">
      <c r="A22" s="53"/>
      <c r="B22" s="54">
        <v>5</v>
      </c>
      <c r="C22" s="54" t="s">
        <v>110</v>
      </c>
      <c r="D22" s="53"/>
      <c r="E22" s="48"/>
      <c r="F22" s="37"/>
      <c r="G22" s="37"/>
      <c r="H22" s="37"/>
      <c r="I22" s="37"/>
      <c r="J22" s="37"/>
    </row>
    <row r="23" spans="1:10" ht="26" x14ac:dyDescent="0.6">
      <c r="A23" s="53"/>
      <c r="B23" s="53"/>
      <c r="C23" s="55" t="s">
        <v>116</v>
      </c>
      <c r="D23" s="53" t="s">
        <v>122</v>
      </c>
      <c r="E23" s="48"/>
      <c r="F23" s="37"/>
      <c r="G23" s="37"/>
      <c r="H23" s="37"/>
      <c r="I23" s="37"/>
      <c r="J23" s="37"/>
    </row>
    <row r="24" spans="1:10" ht="26" x14ac:dyDescent="0.6">
      <c r="A24" s="53"/>
      <c r="B24" s="53"/>
      <c r="C24" s="55" t="s">
        <v>115</v>
      </c>
      <c r="D24" s="53" t="s">
        <v>123</v>
      </c>
      <c r="E24" s="48"/>
      <c r="F24" s="37"/>
      <c r="G24" s="37"/>
      <c r="H24" s="37"/>
      <c r="I24" s="37"/>
      <c r="J24" s="37"/>
    </row>
    <row r="25" spans="1:10" ht="26" x14ac:dyDescent="0.6">
      <c r="A25" s="53"/>
      <c r="B25" s="53"/>
      <c r="C25" s="53"/>
      <c r="D25" s="53"/>
      <c r="E25" s="48"/>
    </row>
    <row r="26" spans="1:10" ht="23.5" x14ac:dyDescent="0.55000000000000004">
      <c r="B26" s="48"/>
      <c r="C26" s="48"/>
      <c r="D26" s="48"/>
      <c r="E26" s="48"/>
    </row>
  </sheetData>
  <mergeCells count="1">
    <mergeCell ref="A1:E1"/>
  </mergeCells>
  <pageMargins left="0.7" right="0.7" top="0.75" bottom="0.75" header="0.3" footer="0.3"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701D1-62ED-4C94-B306-A3CC8CF8FB17}">
  <sheetPr codeName="Schedule">
    <pageSetUpPr fitToPage="1"/>
  </sheetPr>
  <dimension ref="A1:M41"/>
  <sheetViews>
    <sheetView showGridLines="0" topLeftCell="C1" zoomScaleNormal="100" workbookViewId="0">
      <selection activeCell="M6" sqref="M6"/>
    </sheetView>
  </sheetViews>
  <sheetFormatPr defaultRowHeight="14.5" x14ac:dyDescent="0.35"/>
  <cols>
    <col min="1" max="1" width="10.453125" customWidth="1"/>
    <col min="2" max="2" width="9.54296875" customWidth="1"/>
    <col min="3" max="3" width="2.453125" customWidth="1"/>
    <col min="4" max="10" width="23.7265625" customWidth="1"/>
    <col min="11" max="11" width="4.26953125" customWidth="1"/>
    <col min="12" max="12" width="14.54296875" bestFit="1" customWidth="1"/>
    <col min="13" max="13" width="29.1796875" customWidth="1"/>
  </cols>
  <sheetData>
    <row r="1" spans="1:13" ht="53.15" customHeight="1" x14ac:dyDescent="0.35">
      <c r="A1" s="16" t="s">
        <v>80</v>
      </c>
      <c r="B1" s="16" t="b">
        <v>1</v>
      </c>
    </row>
    <row r="2" spans="1:13" ht="15" thickBot="1" x14ac:dyDescent="0.4">
      <c r="A2" s="3" t="s">
        <v>64</v>
      </c>
      <c r="B2" s="4">
        <v>1</v>
      </c>
    </row>
    <row r="3" spans="1:13" ht="15.5" x14ac:dyDescent="0.35">
      <c r="A3" s="3" t="s">
        <v>62</v>
      </c>
      <c r="B3" s="4">
        <f>MATCH(StartDay,Weekdays,0)</f>
        <v>7</v>
      </c>
      <c r="D3" s="17" t="str">
        <f>UPPER(TEXT(D4,"dddd"))</f>
        <v>SUNDAY</v>
      </c>
      <c r="E3" s="17" t="str">
        <f t="shared" ref="E3:J3" si="0">UPPER(TEXT(E4,"dddd"))</f>
        <v>MONDAY</v>
      </c>
      <c r="F3" s="17" t="str">
        <f t="shared" si="0"/>
        <v>TUESDAY</v>
      </c>
      <c r="G3" s="17" t="str">
        <f t="shared" si="0"/>
        <v>WEDNESDAY</v>
      </c>
      <c r="H3" s="17" t="str">
        <f t="shared" si="0"/>
        <v>THURSDAY</v>
      </c>
      <c r="I3" s="17" t="str">
        <f t="shared" si="0"/>
        <v>FRIDAY</v>
      </c>
      <c r="J3" s="17" t="str">
        <f t="shared" si="0"/>
        <v>SATURDAY</v>
      </c>
      <c r="L3" s="70" t="s">
        <v>114</v>
      </c>
      <c r="M3" s="71"/>
    </row>
    <row r="4" spans="1:13" ht="14.5" customHeight="1" x14ac:dyDescent="0.4">
      <c r="A4" s="3" t="s">
        <v>0</v>
      </c>
      <c r="B4" s="5">
        <f>DATE(B6,B5,1)</f>
        <v>45231</v>
      </c>
      <c r="D4" s="21">
        <f>IF(StartDayNumb&gt;WEEKDAY(MonthStart,2),MonthStart-CHOOSE(WEEKDAY(MonthStart),0,1,2,3,4,5,6)+(StartDayNumb-7),MonthStart-(WEEKDAY(MonthStart,2)-StartDayNumb))</f>
        <v>45228</v>
      </c>
      <c r="E4" s="21">
        <f>D4+1</f>
        <v>45229</v>
      </c>
      <c r="F4" s="21">
        <f>E4+1</f>
        <v>45230</v>
      </c>
      <c r="G4" s="21">
        <f t="shared" ref="G4:J4" si="1">F4+1</f>
        <v>45231</v>
      </c>
      <c r="H4" s="21">
        <f t="shared" si="1"/>
        <v>45232</v>
      </c>
      <c r="I4" s="21">
        <f t="shared" si="1"/>
        <v>45233</v>
      </c>
      <c r="J4" s="21">
        <f t="shared" si="1"/>
        <v>45234</v>
      </c>
      <c r="L4" s="38" t="s">
        <v>124</v>
      </c>
      <c r="M4" s="39" t="s">
        <v>28</v>
      </c>
    </row>
    <row r="5" spans="1:13" ht="14.5" customHeight="1" x14ac:dyDescent="0.35">
      <c r="A5" s="3" t="s">
        <v>63</v>
      </c>
      <c r="B5" s="4">
        <v>11</v>
      </c>
      <c r="D5" s="67" t="str">
        <f t="shared" ref="D5:J5" ca="1" si="2">IF(ISERROR(MATCH(D4,Holid_Dates,0))=TRUE,"",INDEX(Holid_Names,MATCH(D4,Holid_Dates,0),1))</f>
        <v/>
      </c>
      <c r="E5" s="67" t="str">
        <f t="shared" ca="1" si="2"/>
        <v/>
      </c>
      <c r="F5" s="67" t="str">
        <f t="shared" ca="1" si="2"/>
        <v>Halloween</v>
      </c>
      <c r="G5" s="67" t="str">
        <f t="shared" ca="1" si="2"/>
        <v/>
      </c>
      <c r="H5" s="67" t="str">
        <f t="shared" ca="1" si="2"/>
        <v/>
      </c>
      <c r="I5" s="67" t="str">
        <f t="shared" ca="1" si="2"/>
        <v/>
      </c>
      <c r="J5" s="67" t="str">
        <f t="shared" ca="1" si="2"/>
        <v/>
      </c>
      <c r="L5" s="38" t="s">
        <v>111</v>
      </c>
      <c r="M5" s="40" t="s">
        <v>105</v>
      </c>
    </row>
    <row r="6" spans="1:13" ht="14.5" customHeight="1" x14ac:dyDescent="0.35">
      <c r="A6" s="3" t="s">
        <v>1</v>
      </c>
      <c r="B6" s="4" cm="1">
        <f t="array" ref="B6">INDEX(Years,B2)</f>
        <v>2023</v>
      </c>
      <c r="D6" s="68"/>
      <c r="E6" s="68"/>
      <c r="F6" s="68"/>
      <c r="G6" s="68"/>
      <c r="H6" s="68"/>
      <c r="I6" s="68"/>
      <c r="J6" s="68"/>
      <c r="L6" s="38" t="s">
        <v>11</v>
      </c>
      <c r="M6" s="40">
        <v>45238</v>
      </c>
    </row>
    <row r="7" spans="1:13" ht="14.5" customHeight="1" x14ac:dyDescent="0.35">
      <c r="A7" s="3" t="s">
        <v>65</v>
      </c>
      <c r="B7" s="36" t="str">
        <f>UPPER(TEXT(MonthStart,"mmmm, yyyy"))</f>
        <v>NOVEMBER, 2023</v>
      </c>
      <c r="D7" s="68"/>
      <c r="E7" s="68"/>
      <c r="F7" s="68"/>
      <c r="G7" s="68"/>
      <c r="H7" s="68"/>
      <c r="I7" s="68"/>
      <c r="J7" s="68"/>
      <c r="L7" s="38" t="s">
        <v>10</v>
      </c>
      <c r="M7" s="41">
        <v>0.3125</v>
      </c>
    </row>
    <row r="8" spans="1:13" ht="14.5" customHeight="1" x14ac:dyDescent="0.35">
      <c r="A8" s="1"/>
      <c r="B8" s="1"/>
      <c r="D8" s="68"/>
      <c r="E8" s="68"/>
      <c r="F8" s="68"/>
      <c r="G8" s="68"/>
      <c r="H8" s="68"/>
      <c r="I8" s="68"/>
      <c r="J8" s="68"/>
      <c r="L8" s="38" t="s">
        <v>25</v>
      </c>
      <c r="M8" s="42">
        <v>0.125</v>
      </c>
    </row>
    <row r="9" spans="1:13" ht="14.5" customHeight="1" thickBot="1" x14ac:dyDescent="0.4">
      <c r="A9" s="12" t="s">
        <v>59</v>
      </c>
      <c r="B9" s="13">
        <v>61</v>
      </c>
      <c r="D9" s="69"/>
      <c r="E9" s="69"/>
      <c r="F9" s="69"/>
      <c r="G9" s="69"/>
      <c r="H9" s="69"/>
      <c r="I9" s="69"/>
      <c r="J9" s="69"/>
      <c r="L9" s="43" t="s">
        <v>12</v>
      </c>
      <c r="M9" s="44" t="s">
        <v>45</v>
      </c>
    </row>
    <row r="10" spans="1:13" ht="14.5" customHeight="1" thickBot="1" x14ac:dyDescent="0.45">
      <c r="A10" s="12" t="s">
        <v>60</v>
      </c>
      <c r="B10" s="13">
        <f ca="1">IFERROR(MATCH(B9,Item_ID,0)+3,"")</f>
        <v>60</v>
      </c>
      <c r="D10" s="18">
        <f>J4+1</f>
        <v>45235</v>
      </c>
      <c r="E10" s="22">
        <f>D10+1</f>
        <v>45236</v>
      </c>
      <c r="F10" s="19">
        <f t="shared" ref="F10:J10" si="3">E10+1</f>
        <v>45237</v>
      </c>
      <c r="G10" s="22">
        <f t="shared" si="3"/>
        <v>45238</v>
      </c>
      <c r="H10" s="19">
        <f t="shared" si="3"/>
        <v>45239</v>
      </c>
      <c r="I10" s="22">
        <f t="shared" si="3"/>
        <v>45240</v>
      </c>
      <c r="J10" s="20">
        <f t="shared" si="3"/>
        <v>45241</v>
      </c>
    </row>
    <row r="11" spans="1:13" ht="14.5" customHeight="1" x14ac:dyDescent="0.35">
      <c r="A11" s="12" t="s">
        <v>61</v>
      </c>
      <c r="B11" s="13">
        <f ca="1">IFERROR(MAX(Item_ID)+1,1)</f>
        <v>65</v>
      </c>
      <c r="D11" s="67" t="str">
        <f t="shared" ref="D11:J11" ca="1" si="4">IF(ISERROR(MATCH(D10,Holid_Dates,0))=TRUE,"",INDEX(Holid_Names,MATCH(D10,Holid_Dates,0),1))</f>
        <v/>
      </c>
      <c r="E11" s="67" t="str">
        <f t="shared" ca="1" si="4"/>
        <v/>
      </c>
      <c r="F11" s="67" t="str">
        <f t="shared" ca="1" si="4"/>
        <v/>
      </c>
      <c r="G11" s="67" t="str">
        <f t="shared" ca="1" si="4"/>
        <v/>
      </c>
      <c r="H11" s="67" t="str">
        <f t="shared" ca="1" si="4"/>
        <v/>
      </c>
      <c r="I11" s="67" t="str">
        <f t="shared" ca="1" si="4"/>
        <v/>
      </c>
      <c r="J11" s="67" t="str">
        <f t="shared" ca="1" si="4"/>
        <v/>
      </c>
      <c r="L11" s="70" t="s">
        <v>160</v>
      </c>
      <c r="M11" s="71"/>
    </row>
    <row r="12" spans="1:13" ht="14.5" customHeight="1" x14ac:dyDescent="0.35">
      <c r="A12" s="14" t="s">
        <v>75</v>
      </c>
      <c r="B12" s="15" t="b">
        <v>0</v>
      </c>
      <c r="D12" s="68"/>
      <c r="E12" s="68"/>
      <c r="F12" s="68"/>
      <c r="G12" s="68"/>
      <c r="H12" s="68"/>
      <c r="I12" s="68"/>
      <c r="J12" s="68"/>
      <c r="L12" s="38" t="s">
        <v>72</v>
      </c>
      <c r="M12" s="39">
        <v>1</v>
      </c>
    </row>
    <row r="13" spans="1:13" ht="14.5" customHeight="1" x14ac:dyDescent="0.35">
      <c r="A13" s="50" t="s">
        <v>138</v>
      </c>
      <c r="B13" s="51">
        <f ca="1">IFERROR(MATCH(M5,Cont_Name,0)+3,"")</f>
        <v>10</v>
      </c>
      <c r="D13" s="68"/>
      <c r="E13" s="68"/>
      <c r="F13" s="68"/>
      <c r="G13" s="68"/>
      <c r="H13" s="68"/>
      <c r="I13" s="68"/>
      <c r="J13" s="68"/>
      <c r="L13" s="38" t="s">
        <v>73</v>
      </c>
      <c r="M13" s="40" t="s">
        <v>70</v>
      </c>
    </row>
    <row r="14" spans="1:13" ht="14.5" customHeight="1" x14ac:dyDescent="0.35">
      <c r="A14" s="50" t="s">
        <v>139</v>
      </c>
      <c r="B14" s="51">
        <f ca="1">IFERROR(MAX(Cont_ID)+1,1)</f>
        <v>13</v>
      </c>
      <c r="D14" s="68"/>
      <c r="E14" s="68"/>
      <c r="F14" s="68"/>
      <c r="G14" s="68"/>
      <c r="H14" s="68"/>
      <c r="I14" s="68"/>
      <c r="J14" s="68"/>
      <c r="L14" s="38" t="s">
        <v>74</v>
      </c>
      <c r="M14" s="40">
        <v>45231</v>
      </c>
    </row>
    <row r="15" spans="1:13" ht="14.5" customHeight="1" thickBot="1" x14ac:dyDescent="0.4">
      <c r="A15" s="16" t="s">
        <v>81</v>
      </c>
      <c r="B15" s="52">
        <v>515</v>
      </c>
      <c r="D15" s="69"/>
      <c r="E15" s="69"/>
      <c r="F15" s="69"/>
      <c r="G15" s="69"/>
      <c r="H15" s="69"/>
      <c r="I15" s="69"/>
      <c r="J15" s="69"/>
      <c r="L15" s="45" t="s">
        <v>162</v>
      </c>
      <c r="M15" s="46">
        <v>5</v>
      </c>
    </row>
    <row r="16" spans="1:13" ht="14.5" customHeight="1" x14ac:dyDescent="0.4">
      <c r="A16" s="16" t="s">
        <v>82</v>
      </c>
      <c r="B16" s="52">
        <v>186</v>
      </c>
      <c r="D16" s="18">
        <f>J10+1</f>
        <v>45242</v>
      </c>
      <c r="E16" s="22">
        <f>D16+1</f>
        <v>45243</v>
      </c>
      <c r="F16" s="19">
        <f t="shared" ref="F16:J16" si="5">E16+1</f>
        <v>45244</v>
      </c>
      <c r="G16" s="22">
        <f t="shared" si="5"/>
        <v>45245</v>
      </c>
      <c r="H16" s="19">
        <f t="shared" si="5"/>
        <v>45246</v>
      </c>
      <c r="I16" s="22">
        <f t="shared" si="5"/>
        <v>45247</v>
      </c>
      <c r="J16" s="20">
        <f t="shared" si="5"/>
        <v>45248</v>
      </c>
    </row>
    <row r="17" spans="1:10" ht="14.5" customHeight="1" x14ac:dyDescent="0.35">
      <c r="A17" s="1"/>
      <c r="B17" s="1"/>
      <c r="D17" s="67" t="str">
        <f t="shared" ref="D17:J17" ca="1" si="6">IF(ISERROR(MATCH(D16,Holid_Dates,0))=TRUE,"",INDEX(Holid_Names,MATCH(D16,Holid_Dates,0),1))</f>
        <v/>
      </c>
      <c r="E17" s="67" t="str">
        <f t="shared" ca="1" si="6"/>
        <v/>
      </c>
      <c r="F17" s="67" t="str">
        <f t="shared" ca="1" si="6"/>
        <v/>
      </c>
      <c r="G17" s="67" t="str">
        <f t="shared" ca="1" si="6"/>
        <v/>
      </c>
      <c r="H17" s="67" t="str">
        <f t="shared" ca="1" si="6"/>
        <v/>
      </c>
      <c r="I17" s="67" t="str">
        <f t="shared" ca="1" si="6"/>
        <v/>
      </c>
      <c r="J17" s="67" t="str">
        <f t="shared" ca="1" si="6"/>
        <v/>
      </c>
    </row>
    <row r="18" spans="1:10" ht="14.5" customHeight="1" x14ac:dyDescent="0.35">
      <c r="A18" s="1"/>
      <c r="B18" s="1"/>
      <c r="D18" s="68"/>
      <c r="E18" s="68"/>
      <c r="F18" s="68"/>
      <c r="G18" s="68"/>
      <c r="H18" s="68"/>
      <c r="I18" s="68"/>
      <c r="J18" s="68"/>
    </row>
    <row r="19" spans="1:10" ht="14.5" customHeight="1" x14ac:dyDescent="0.35">
      <c r="A19" s="1"/>
      <c r="B19" s="1"/>
      <c r="D19" s="68"/>
      <c r="E19" s="68"/>
      <c r="F19" s="68"/>
      <c r="G19" s="68"/>
      <c r="H19" s="68"/>
      <c r="I19" s="68"/>
      <c r="J19" s="68"/>
    </row>
    <row r="20" spans="1:10" ht="14.5" customHeight="1" x14ac:dyDescent="0.35">
      <c r="A20" s="1"/>
      <c r="B20" s="1"/>
      <c r="D20" s="68"/>
      <c r="E20" s="68"/>
      <c r="F20" s="68"/>
      <c r="G20" s="68"/>
      <c r="H20" s="68"/>
      <c r="I20" s="68"/>
      <c r="J20" s="68"/>
    </row>
    <row r="21" spans="1:10" ht="14.5" customHeight="1" x14ac:dyDescent="0.35">
      <c r="A21" s="1"/>
      <c r="B21" s="1"/>
      <c r="D21" s="69"/>
      <c r="E21" s="69"/>
      <c r="F21" s="69"/>
      <c r="G21" s="69"/>
      <c r="H21" s="69"/>
      <c r="I21" s="69"/>
      <c r="J21" s="69"/>
    </row>
    <row r="22" spans="1:10" ht="14.5" customHeight="1" x14ac:dyDescent="0.4">
      <c r="A22" s="1"/>
      <c r="B22" s="1"/>
      <c r="D22" s="18">
        <f>J16+1</f>
        <v>45249</v>
      </c>
      <c r="E22" s="22">
        <f>D22+1</f>
        <v>45250</v>
      </c>
      <c r="F22" s="19">
        <f t="shared" ref="F22:J22" si="7">E22+1</f>
        <v>45251</v>
      </c>
      <c r="G22" s="22">
        <f t="shared" si="7"/>
        <v>45252</v>
      </c>
      <c r="H22" s="19">
        <f t="shared" si="7"/>
        <v>45253</v>
      </c>
      <c r="I22" s="22">
        <f t="shared" si="7"/>
        <v>45254</v>
      </c>
      <c r="J22" s="20">
        <f t="shared" si="7"/>
        <v>45255</v>
      </c>
    </row>
    <row r="23" spans="1:10" ht="14.5" customHeight="1" x14ac:dyDescent="0.35">
      <c r="A23" s="1"/>
      <c r="B23" s="1"/>
      <c r="D23" s="67" t="str">
        <f t="shared" ref="D23:J23" ca="1" si="8">IF(ISERROR(MATCH(D22,Holid_Dates,0))=TRUE,"",INDEX(Holid_Names,MATCH(D22,Holid_Dates,0),1))</f>
        <v/>
      </c>
      <c r="E23" s="67" t="str">
        <f t="shared" ca="1" si="8"/>
        <v/>
      </c>
      <c r="F23" s="67" t="str">
        <f t="shared" ca="1" si="8"/>
        <v/>
      </c>
      <c r="G23" s="67" t="str">
        <f t="shared" ca="1" si="8"/>
        <v/>
      </c>
      <c r="H23" s="67" t="str">
        <f t="shared" ca="1" si="8"/>
        <v/>
      </c>
      <c r="I23" s="67" t="str">
        <f t="shared" ca="1" si="8"/>
        <v/>
      </c>
      <c r="J23" s="67" t="str">
        <f t="shared" ca="1" si="8"/>
        <v/>
      </c>
    </row>
    <row r="24" spans="1:10" ht="14.5" customHeight="1" x14ac:dyDescent="0.35">
      <c r="A24" s="1"/>
      <c r="B24" s="1"/>
      <c r="D24" s="68"/>
      <c r="E24" s="68"/>
      <c r="F24" s="68"/>
      <c r="G24" s="68"/>
      <c r="H24" s="68"/>
      <c r="I24" s="68"/>
      <c r="J24" s="68"/>
    </row>
    <row r="25" spans="1:10" ht="14.5" customHeight="1" x14ac:dyDescent="0.35">
      <c r="A25" s="1"/>
      <c r="B25" s="1"/>
      <c r="D25" s="68"/>
      <c r="E25" s="68"/>
      <c r="F25" s="68"/>
      <c r="G25" s="68"/>
      <c r="H25" s="68"/>
      <c r="I25" s="68"/>
      <c r="J25" s="68"/>
    </row>
    <row r="26" spans="1:10" ht="14.5" customHeight="1" x14ac:dyDescent="0.35">
      <c r="A26" s="1"/>
      <c r="B26" s="1"/>
      <c r="D26" s="68"/>
      <c r="E26" s="68"/>
      <c r="F26" s="68"/>
      <c r="G26" s="68"/>
      <c r="H26" s="68"/>
      <c r="I26" s="68"/>
      <c r="J26" s="68"/>
    </row>
    <row r="27" spans="1:10" ht="14.5" customHeight="1" x14ac:dyDescent="0.35">
      <c r="A27" s="1"/>
      <c r="B27" s="1"/>
      <c r="D27" s="69"/>
      <c r="E27" s="69"/>
      <c r="F27" s="69"/>
      <c r="G27" s="69"/>
      <c r="H27" s="69"/>
      <c r="I27" s="69"/>
      <c r="J27" s="69"/>
    </row>
    <row r="28" spans="1:10" ht="14.5" customHeight="1" x14ac:dyDescent="0.4">
      <c r="A28" s="1"/>
      <c r="B28" s="1"/>
      <c r="D28" s="18">
        <f>J22+1</f>
        <v>45256</v>
      </c>
      <c r="E28" s="22">
        <f>D28+1</f>
        <v>45257</v>
      </c>
      <c r="F28" s="19">
        <f t="shared" ref="F28:J28" si="9">E28+1</f>
        <v>45258</v>
      </c>
      <c r="G28" s="22">
        <f t="shared" si="9"/>
        <v>45259</v>
      </c>
      <c r="H28" s="19">
        <f t="shared" si="9"/>
        <v>45260</v>
      </c>
      <c r="I28" s="22">
        <f t="shared" si="9"/>
        <v>45261</v>
      </c>
      <c r="J28" s="20">
        <f t="shared" si="9"/>
        <v>45262</v>
      </c>
    </row>
    <row r="29" spans="1:10" ht="14.5" customHeight="1" x14ac:dyDescent="0.35">
      <c r="A29" s="1"/>
      <c r="B29" s="1"/>
      <c r="D29" s="67" t="str">
        <f t="shared" ref="D29:J29" ca="1" si="10">IF(ISERROR(MATCH(D28,Holid_Dates,0))=TRUE,"",INDEX(Holid_Names,MATCH(D28,Holid_Dates,0),1))</f>
        <v/>
      </c>
      <c r="E29" s="67" t="str">
        <f t="shared" ca="1" si="10"/>
        <v/>
      </c>
      <c r="F29" s="67" t="str">
        <f t="shared" ca="1" si="10"/>
        <v/>
      </c>
      <c r="G29" s="67" t="str">
        <f t="shared" ca="1" si="10"/>
        <v/>
      </c>
      <c r="H29" s="67" t="str">
        <f t="shared" ca="1" si="10"/>
        <v/>
      </c>
      <c r="I29" s="67" t="str">
        <f t="shared" ca="1" si="10"/>
        <v/>
      </c>
      <c r="J29" s="67" t="str">
        <f t="shared" ca="1" si="10"/>
        <v/>
      </c>
    </row>
    <row r="30" spans="1:10" ht="14.5" customHeight="1" x14ac:dyDescent="0.35">
      <c r="A30" s="1"/>
      <c r="B30" s="1"/>
      <c r="D30" s="68"/>
      <c r="E30" s="68"/>
      <c r="F30" s="68"/>
      <c r="G30" s="68"/>
      <c r="H30" s="68"/>
      <c r="I30" s="68"/>
      <c r="J30" s="68"/>
    </row>
    <row r="31" spans="1:10" ht="14.5" customHeight="1" x14ac:dyDescent="0.35">
      <c r="A31" s="1"/>
      <c r="B31" s="1"/>
      <c r="D31" s="68"/>
      <c r="E31" s="68"/>
      <c r="F31" s="68"/>
      <c r="G31" s="68"/>
      <c r="H31" s="68"/>
      <c r="I31" s="68"/>
      <c r="J31" s="68"/>
    </row>
    <row r="32" spans="1:10" ht="14.5" customHeight="1" x14ac:dyDescent="0.35">
      <c r="A32" s="1"/>
      <c r="B32" s="1"/>
      <c r="D32" s="68"/>
      <c r="E32" s="68"/>
      <c r="F32" s="68"/>
      <c r="G32" s="68"/>
      <c r="H32" s="68"/>
      <c r="I32" s="68"/>
      <c r="J32" s="68"/>
    </row>
    <row r="33" spans="1:10" ht="14.5" customHeight="1" x14ac:dyDescent="0.35">
      <c r="A33" s="1"/>
      <c r="B33" s="1"/>
      <c r="D33" s="69"/>
      <c r="E33" s="69"/>
      <c r="F33" s="69"/>
      <c r="G33" s="69"/>
      <c r="H33" s="69"/>
      <c r="I33" s="69"/>
      <c r="J33" s="69"/>
    </row>
    <row r="34" spans="1:10" ht="14.5" customHeight="1" x14ac:dyDescent="0.4">
      <c r="A34" s="1"/>
      <c r="B34" s="1"/>
      <c r="D34" s="18">
        <f>J28+1</f>
        <v>45263</v>
      </c>
      <c r="E34" s="22">
        <f>D34+1</f>
        <v>45264</v>
      </c>
      <c r="F34" s="19">
        <f t="shared" ref="F34:J34" si="11">E34+1</f>
        <v>45265</v>
      </c>
      <c r="G34" s="22">
        <f t="shared" si="11"/>
        <v>45266</v>
      </c>
      <c r="H34" s="19">
        <f t="shared" si="11"/>
        <v>45267</v>
      </c>
      <c r="I34" s="22">
        <f t="shared" si="11"/>
        <v>45268</v>
      </c>
      <c r="J34" s="20">
        <f t="shared" si="11"/>
        <v>45269</v>
      </c>
    </row>
    <row r="35" spans="1:10" ht="14.5" customHeight="1" x14ac:dyDescent="0.35">
      <c r="A35" s="1"/>
      <c r="B35" s="1"/>
      <c r="D35" s="67" t="str">
        <f t="shared" ref="D35:J35" ca="1" si="12">IF(ISERROR(MATCH(D34,Holid_Dates,0))=TRUE,"",INDEX(Holid_Names,MATCH(D34,Holid_Dates,0),1))</f>
        <v/>
      </c>
      <c r="E35" s="67" t="str">
        <f t="shared" ca="1" si="12"/>
        <v/>
      </c>
      <c r="F35" s="67" t="str">
        <f t="shared" ca="1" si="12"/>
        <v/>
      </c>
      <c r="G35" s="67" t="str">
        <f t="shared" ca="1" si="12"/>
        <v/>
      </c>
      <c r="H35" s="67" t="str">
        <f t="shared" ca="1" si="12"/>
        <v/>
      </c>
      <c r="I35" s="67" t="str">
        <f t="shared" ca="1" si="12"/>
        <v/>
      </c>
      <c r="J35" s="67" t="str">
        <f t="shared" ca="1" si="12"/>
        <v/>
      </c>
    </row>
    <row r="36" spans="1:10" ht="14.5" customHeight="1" x14ac:dyDescent="0.35">
      <c r="A36" s="1"/>
      <c r="B36" s="1"/>
      <c r="D36" s="68"/>
      <c r="E36" s="68"/>
      <c r="F36" s="68"/>
      <c r="G36" s="68"/>
      <c r="H36" s="68"/>
      <c r="I36" s="68"/>
      <c r="J36" s="68"/>
    </row>
    <row r="37" spans="1:10" ht="14.5" customHeight="1" x14ac:dyDescent="0.35">
      <c r="A37" s="1"/>
      <c r="B37" s="1"/>
      <c r="D37" s="68"/>
      <c r="E37" s="68"/>
      <c r="F37" s="68"/>
      <c r="G37" s="68"/>
      <c r="H37" s="68"/>
      <c r="I37" s="68"/>
      <c r="J37" s="68"/>
    </row>
    <row r="38" spans="1:10" ht="14.5" customHeight="1" x14ac:dyDescent="0.35">
      <c r="A38" s="1"/>
      <c r="B38" s="1"/>
      <c r="D38" s="68"/>
      <c r="E38" s="68"/>
      <c r="F38" s="68"/>
      <c r="G38" s="68"/>
      <c r="H38" s="68"/>
      <c r="I38" s="68"/>
      <c r="J38" s="68"/>
    </row>
    <row r="39" spans="1:10" ht="14.5" customHeight="1" x14ac:dyDescent="0.35">
      <c r="A39" s="1"/>
      <c r="B39" s="1"/>
      <c r="D39" s="69"/>
      <c r="E39" s="69"/>
      <c r="F39" s="69"/>
      <c r="G39" s="69"/>
      <c r="H39" s="69"/>
      <c r="I39" s="69"/>
      <c r="J39" s="69"/>
    </row>
    <row r="40" spans="1:10" x14ac:dyDescent="0.35">
      <c r="A40" s="1"/>
      <c r="B40" s="1"/>
    </row>
    <row r="41" spans="1:10" x14ac:dyDescent="0.35">
      <c r="A41" s="1"/>
      <c r="B41" s="1"/>
    </row>
  </sheetData>
  <mergeCells count="44">
    <mergeCell ref="I23:I27"/>
    <mergeCell ref="J23:J27"/>
    <mergeCell ref="D29:D33"/>
    <mergeCell ref="E29:E33"/>
    <mergeCell ref="F29:F33"/>
    <mergeCell ref="G29:G33"/>
    <mergeCell ref="H29:H33"/>
    <mergeCell ref="I29:I33"/>
    <mergeCell ref="J29:J33"/>
    <mergeCell ref="D23:D27"/>
    <mergeCell ref="E23:E27"/>
    <mergeCell ref="F23:F27"/>
    <mergeCell ref="G23:G27"/>
    <mergeCell ref="H23:H27"/>
    <mergeCell ref="D35:D39"/>
    <mergeCell ref="E35:E39"/>
    <mergeCell ref="F35:F39"/>
    <mergeCell ref="G35:G39"/>
    <mergeCell ref="H35:H39"/>
    <mergeCell ref="I35:I39"/>
    <mergeCell ref="J35:J39"/>
    <mergeCell ref="F5:F9"/>
    <mergeCell ref="E5:E9"/>
    <mergeCell ref="D5:D9"/>
    <mergeCell ref="D11:D15"/>
    <mergeCell ref="E11:E15"/>
    <mergeCell ref="F11:F15"/>
    <mergeCell ref="G11:G15"/>
    <mergeCell ref="H11:H15"/>
    <mergeCell ref="I11:I15"/>
    <mergeCell ref="J11:J15"/>
    <mergeCell ref="G5:G9"/>
    <mergeCell ref="H5:H9"/>
    <mergeCell ref="I5:I9"/>
    <mergeCell ref="J5:J9"/>
    <mergeCell ref="I17:I21"/>
    <mergeCell ref="J17:J21"/>
    <mergeCell ref="L3:M3"/>
    <mergeCell ref="L11:M11"/>
    <mergeCell ref="D17:D21"/>
    <mergeCell ref="E17:E21"/>
    <mergeCell ref="F17:F21"/>
    <mergeCell ref="G17:G21"/>
    <mergeCell ref="H17:H21"/>
  </mergeCells>
  <phoneticPr fontId="7" type="noConversion"/>
  <conditionalFormatting sqref="D10:J11 D4:J5 D16:J17 D22:J23 D28:J29 D34:J35">
    <cfRule type="expression" dxfId="3" priority="1">
      <formula>ISERROR(MATCH(D4,Holid_Dates,0))=FALSE</formula>
    </cfRule>
    <cfRule type="expression" dxfId="2" priority="3">
      <formula>MONTH(D4)&lt;&gt;MONTH($B$4)</formula>
    </cfRule>
  </conditionalFormatting>
  <dataValidations count="4">
    <dataValidation type="list" allowBlank="1" showInputMessage="1" showErrorMessage="1" sqref="M7" xr:uid="{A3FB278C-508A-48D2-B62B-9DEE0202AADA}">
      <formula1>Times</formula1>
    </dataValidation>
    <dataValidation type="list" allowBlank="1" showInputMessage="1" showErrorMessage="1" sqref="M8" xr:uid="{2A1F2E5C-0F1F-4249-8B2C-14FA17BE48E5}">
      <formula1>Durations</formula1>
    </dataValidation>
    <dataValidation type="list" allowBlank="1" showInputMessage="1" showErrorMessage="1" sqref="M13" xr:uid="{C7A36A3F-E90B-4C07-AC4A-F70BF39E5133}">
      <formula1>Frequency</formula1>
    </dataValidation>
    <dataValidation type="list" allowBlank="1" showInputMessage="1" showErrorMessage="1" sqref="M5" xr:uid="{95F25970-524C-4481-9296-FE0F2FFBDE24}">
      <formula1>Cont_Names_Sorted</formula1>
    </dataValidation>
  </dataValidations>
  <pageMargins left="0.7" right="0.7" top="0.75" bottom="0.75" header="0.3" footer="0.3"/>
  <pageSetup scale="71" orientation="landscape" horizontalDpi="200" verticalDpi="200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Drop Down 2">
              <controlPr defaultSize="0" print="0" autoLine="0" autoPict="0" macro="[0]!Schedule_Refresh">
                <anchor moveWithCells="1">
                  <from>
                    <xdr:col>9</xdr:col>
                    <xdr:colOff>1104900</xdr:colOff>
                    <xdr:row>0</xdr:row>
                    <xdr:rowOff>571500</xdr:rowOff>
                  </from>
                  <to>
                    <xdr:col>9</xdr:col>
                    <xdr:colOff>1644650</xdr:colOff>
                    <xdr:row>1</xdr:row>
                    <xdr:rowOff>120650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D8876-0D61-4492-A274-84E8E509E4F1}">
  <sheetPr codeName="ApptsDB"/>
  <dimension ref="A1:Q63"/>
  <sheetViews>
    <sheetView topLeftCell="C1" workbookViewId="0">
      <selection activeCell="M3" sqref="M3:Q7"/>
    </sheetView>
  </sheetViews>
  <sheetFormatPr defaultRowHeight="14.5" x14ac:dyDescent="0.35"/>
  <cols>
    <col min="1" max="1" width="8.7265625" style="2"/>
    <col min="2" max="2" width="24.54296875" bestFit="1" customWidth="1"/>
    <col min="3" max="3" width="24.54296875" customWidth="1"/>
    <col min="4" max="4" width="10.453125" bestFit="1" customWidth="1"/>
    <col min="6" max="6" width="8.7265625" style="10"/>
    <col min="7" max="7" width="29.81640625" bestFit="1" customWidth="1"/>
    <col min="8" max="8" width="9.453125" bestFit="1" customWidth="1"/>
    <col min="9" max="9" width="9.54296875" bestFit="1" customWidth="1"/>
    <col min="10" max="10" width="10.453125" bestFit="1" customWidth="1"/>
    <col min="12" max="12" width="8.81640625" customWidth="1"/>
    <col min="13" max="13" width="7" bestFit="1" customWidth="1"/>
    <col min="14" max="14" width="18.1796875" bestFit="1" customWidth="1"/>
    <col min="15" max="15" width="10.453125" bestFit="1" customWidth="1"/>
    <col min="16" max="16" width="11.81640625" bestFit="1" customWidth="1"/>
    <col min="17" max="17" width="11.7265625" customWidth="1"/>
  </cols>
  <sheetData>
    <row r="1" spans="1:17" ht="14.5" customHeight="1" x14ac:dyDescent="0.35">
      <c r="A1" s="73" t="s">
        <v>125</v>
      </c>
      <c r="B1" s="73"/>
      <c r="C1" s="73"/>
      <c r="D1" s="73"/>
      <c r="E1" s="73"/>
      <c r="F1" s="73"/>
      <c r="G1" s="73"/>
      <c r="I1" s="72" t="s">
        <v>57</v>
      </c>
      <c r="J1" s="72"/>
      <c r="M1" s="72" t="s">
        <v>58</v>
      </c>
      <c r="N1" s="72"/>
      <c r="O1" s="72"/>
      <c r="P1" s="72"/>
      <c r="Q1" s="72"/>
    </row>
    <row r="2" spans="1:17" ht="14.5" customHeight="1" x14ac:dyDescent="0.35">
      <c r="A2" s="74"/>
      <c r="B2" s="74"/>
      <c r="C2" s="74"/>
      <c r="D2" s="74"/>
      <c r="E2" s="74"/>
      <c r="F2" s="74"/>
      <c r="G2" s="74"/>
      <c r="I2" s="8" t="s">
        <v>11</v>
      </c>
      <c r="J2" s="8" t="s">
        <v>11</v>
      </c>
      <c r="M2" s="8" t="s">
        <v>9</v>
      </c>
      <c r="N2" s="8" t="s">
        <v>111</v>
      </c>
      <c r="O2" s="8" t="s">
        <v>11</v>
      </c>
      <c r="P2" s="8" t="s">
        <v>10</v>
      </c>
      <c r="Q2" s="9" t="s">
        <v>25</v>
      </c>
    </row>
    <row r="3" spans="1:17" x14ac:dyDescent="0.35">
      <c r="A3" s="8" t="s">
        <v>9</v>
      </c>
      <c r="B3" s="8" t="s">
        <v>134</v>
      </c>
      <c r="C3" s="8" t="s">
        <v>111</v>
      </c>
      <c r="D3" s="8" t="s">
        <v>11</v>
      </c>
      <c r="E3" s="8" t="s">
        <v>10</v>
      </c>
      <c r="F3" s="9" t="s">
        <v>25</v>
      </c>
      <c r="G3" s="8" t="s">
        <v>12</v>
      </c>
      <c r="I3" s="11" t="str">
        <f>"&gt;="&amp;MonthStart</f>
        <v>&gt;=45231</v>
      </c>
      <c r="J3" s="11" t="str">
        <f>"&lt;="&amp;EOMONTH(MonthStart,0)</f>
        <v>&lt;=45260</v>
      </c>
      <c r="M3" s="2">
        <v>60</v>
      </c>
      <c r="N3" t="s">
        <v>105</v>
      </c>
      <c r="O3" s="7">
        <v>45231</v>
      </c>
      <c r="P3">
        <v>0.3125</v>
      </c>
      <c r="Q3" s="10">
        <v>0.125</v>
      </c>
    </row>
    <row r="4" spans="1:17" x14ac:dyDescent="0.35">
      <c r="A4" s="2">
        <v>2</v>
      </c>
      <c r="B4" t="s">
        <v>24</v>
      </c>
      <c r="C4" s="7" t="s">
        <v>100</v>
      </c>
      <c r="D4" s="7">
        <v>45207</v>
      </c>
      <c r="E4" s="6">
        <v>0.24999999999999989</v>
      </c>
      <c r="F4" s="10">
        <v>8.3333333333333329E-2</v>
      </c>
      <c r="G4" t="s">
        <v>39</v>
      </c>
      <c r="H4" s="7"/>
      <c r="M4" s="2">
        <v>61</v>
      </c>
      <c r="N4" t="s">
        <v>105</v>
      </c>
      <c r="O4" s="7">
        <v>45238</v>
      </c>
      <c r="P4">
        <v>0.3125</v>
      </c>
      <c r="Q4" s="10">
        <v>0.125</v>
      </c>
    </row>
    <row r="5" spans="1:17" x14ac:dyDescent="0.35">
      <c r="A5" s="2">
        <v>3</v>
      </c>
      <c r="B5" t="s">
        <v>17</v>
      </c>
      <c r="C5" s="7" t="s">
        <v>101</v>
      </c>
      <c r="D5" s="7">
        <v>45209</v>
      </c>
      <c r="E5" s="6">
        <v>0.26041666666666657</v>
      </c>
      <c r="F5" s="10">
        <v>4.1666666666666664E-2</v>
      </c>
      <c r="G5" t="s">
        <v>40</v>
      </c>
      <c r="M5" s="2">
        <v>62</v>
      </c>
      <c r="N5" t="s">
        <v>105</v>
      </c>
      <c r="O5" s="7">
        <v>45245</v>
      </c>
      <c r="P5">
        <v>0.3125</v>
      </c>
      <c r="Q5" s="10">
        <v>0.125</v>
      </c>
    </row>
    <row r="6" spans="1:17" x14ac:dyDescent="0.35">
      <c r="A6" s="2">
        <v>4</v>
      </c>
      <c r="B6" t="s">
        <v>18</v>
      </c>
      <c r="C6" t="s">
        <v>102</v>
      </c>
      <c r="D6" s="7">
        <v>45213</v>
      </c>
      <c r="E6" s="6">
        <v>0.27083333333333326</v>
      </c>
      <c r="F6" s="10">
        <v>4.1666666666666664E-2</v>
      </c>
      <c r="G6" t="s">
        <v>41</v>
      </c>
      <c r="H6" s="7"/>
      <c r="I6" s="7"/>
      <c r="J6" s="7"/>
      <c r="M6" s="2">
        <v>63</v>
      </c>
      <c r="N6" t="s">
        <v>105</v>
      </c>
      <c r="O6" s="7">
        <v>45252</v>
      </c>
      <c r="P6">
        <v>0.3125</v>
      </c>
      <c r="Q6" s="10">
        <v>0.125</v>
      </c>
    </row>
    <row r="7" spans="1:17" x14ac:dyDescent="0.35">
      <c r="A7" s="2">
        <v>5</v>
      </c>
      <c r="B7" t="s">
        <v>26</v>
      </c>
      <c r="C7" t="s">
        <v>101</v>
      </c>
      <c r="D7" s="7">
        <v>45214</v>
      </c>
      <c r="E7" s="6">
        <v>0.28124999999999994</v>
      </c>
      <c r="F7" s="10">
        <v>8.3333333333333329E-2</v>
      </c>
      <c r="G7" t="s">
        <v>42</v>
      </c>
      <c r="H7" s="7"/>
      <c r="I7" s="7"/>
      <c r="M7" s="2">
        <v>64</v>
      </c>
      <c r="N7" t="s">
        <v>105</v>
      </c>
      <c r="O7" s="7">
        <v>45259</v>
      </c>
      <c r="P7">
        <v>0.3125</v>
      </c>
      <c r="Q7" s="10">
        <v>0.125</v>
      </c>
    </row>
    <row r="8" spans="1:17" x14ac:dyDescent="0.35">
      <c r="A8" s="2">
        <v>6</v>
      </c>
      <c r="B8" t="s">
        <v>27</v>
      </c>
      <c r="C8" t="s">
        <v>104</v>
      </c>
      <c r="D8" s="7">
        <v>45214</v>
      </c>
      <c r="E8" s="6">
        <v>0.29166666666666663</v>
      </c>
      <c r="F8" s="10">
        <v>0.125</v>
      </c>
      <c r="G8" t="s">
        <v>43</v>
      </c>
      <c r="H8" s="7"/>
      <c r="M8" s="2"/>
      <c r="O8" s="7"/>
      <c r="P8" s="6"/>
      <c r="Q8" s="10"/>
    </row>
    <row r="9" spans="1:17" x14ac:dyDescent="0.35">
      <c r="A9" s="2">
        <v>7</v>
      </c>
      <c r="B9" t="s">
        <v>19</v>
      </c>
      <c r="C9" t="s">
        <v>104</v>
      </c>
      <c r="D9" s="7">
        <v>45210</v>
      </c>
      <c r="E9" s="6">
        <v>0.30208333333333331</v>
      </c>
      <c r="F9" s="10">
        <v>8.3333333333333329E-2</v>
      </c>
      <c r="G9" t="s">
        <v>44</v>
      </c>
      <c r="H9" s="7"/>
      <c r="M9" s="2"/>
      <c r="O9" s="7"/>
      <c r="P9" s="6"/>
      <c r="Q9" s="10"/>
    </row>
    <row r="10" spans="1:17" x14ac:dyDescent="0.35">
      <c r="A10" s="2">
        <v>8</v>
      </c>
      <c r="B10" t="s">
        <v>28</v>
      </c>
      <c r="C10" t="s">
        <v>105</v>
      </c>
      <c r="D10" s="7">
        <v>45219</v>
      </c>
      <c r="E10" s="6">
        <v>0.3125</v>
      </c>
      <c r="F10" s="10">
        <v>0.125</v>
      </c>
      <c r="G10" t="s">
        <v>45</v>
      </c>
      <c r="H10" s="7"/>
      <c r="M10" s="2"/>
      <c r="O10" s="7"/>
      <c r="P10" s="6"/>
      <c r="Q10" s="10"/>
    </row>
    <row r="11" spans="1:17" x14ac:dyDescent="0.35">
      <c r="A11" s="2">
        <v>9</v>
      </c>
      <c r="B11" t="s">
        <v>29</v>
      </c>
      <c r="C11" t="s">
        <v>106</v>
      </c>
      <c r="D11" s="7">
        <v>45220</v>
      </c>
      <c r="E11" s="6">
        <v>0.32291666666666669</v>
      </c>
      <c r="F11" s="10">
        <v>4.1666666666666664E-2</v>
      </c>
      <c r="G11" t="s">
        <v>46</v>
      </c>
      <c r="H11" s="7"/>
      <c r="M11" s="2"/>
      <c r="N11" s="7"/>
      <c r="O11" s="7"/>
      <c r="P11" s="6"/>
      <c r="Q11" s="10"/>
    </row>
    <row r="12" spans="1:17" x14ac:dyDescent="0.35">
      <c r="A12" s="2">
        <v>10</v>
      </c>
      <c r="B12" t="s">
        <v>20</v>
      </c>
      <c r="C12" t="s">
        <v>107</v>
      </c>
      <c r="D12" s="7">
        <v>45221</v>
      </c>
      <c r="E12" s="6">
        <v>0.33333333333333337</v>
      </c>
      <c r="F12" s="10">
        <v>0.125</v>
      </c>
      <c r="G12" t="s">
        <v>47</v>
      </c>
      <c r="H12" s="7"/>
      <c r="M12" s="2"/>
      <c r="O12" s="7"/>
      <c r="P12" s="6"/>
      <c r="Q12" s="10"/>
    </row>
    <row r="13" spans="1:17" x14ac:dyDescent="0.35">
      <c r="A13" s="2">
        <v>11</v>
      </c>
      <c r="B13" t="s">
        <v>22</v>
      </c>
      <c r="C13" t="s">
        <v>108</v>
      </c>
      <c r="D13" s="7">
        <v>45228</v>
      </c>
      <c r="E13" s="6">
        <v>0.34375000000000006</v>
      </c>
      <c r="F13" s="10">
        <v>8.3333333333333329E-2</v>
      </c>
      <c r="G13" t="s">
        <v>48</v>
      </c>
      <c r="H13" s="7"/>
      <c r="M13" s="2"/>
      <c r="O13" s="7"/>
      <c r="P13" s="6"/>
      <c r="Q13" s="10"/>
    </row>
    <row r="14" spans="1:17" x14ac:dyDescent="0.35">
      <c r="A14" s="2">
        <v>12</v>
      </c>
      <c r="B14" t="s">
        <v>30</v>
      </c>
      <c r="C14" t="s">
        <v>109</v>
      </c>
      <c r="D14" s="7">
        <v>45228</v>
      </c>
      <c r="E14" s="6">
        <v>0.35416666666666674</v>
      </c>
      <c r="F14" s="10">
        <v>0.125</v>
      </c>
      <c r="G14" t="s">
        <v>49</v>
      </c>
      <c r="H14" s="7"/>
      <c r="M14" s="2"/>
      <c r="N14" s="7"/>
      <c r="O14" s="7"/>
      <c r="P14" s="6"/>
      <c r="Q14" s="10"/>
    </row>
    <row r="15" spans="1:17" x14ac:dyDescent="0.35">
      <c r="A15" s="2">
        <v>13</v>
      </c>
      <c r="B15" t="s">
        <v>23</v>
      </c>
      <c r="C15" t="s">
        <v>93</v>
      </c>
      <c r="D15" s="7">
        <v>45228</v>
      </c>
      <c r="E15" s="6">
        <v>0.36458333333333343</v>
      </c>
      <c r="F15" s="10">
        <v>8.3333333333333329E-2</v>
      </c>
      <c r="G15" t="s">
        <v>50</v>
      </c>
      <c r="H15" s="7"/>
      <c r="M15" s="2"/>
      <c r="O15" s="7"/>
      <c r="P15" s="6"/>
      <c r="Q15" s="10"/>
    </row>
    <row r="16" spans="1:17" x14ac:dyDescent="0.35">
      <c r="A16" s="2">
        <v>14</v>
      </c>
      <c r="B16" t="s">
        <v>31</v>
      </c>
      <c r="C16" t="s">
        <v>100</v>
      </c>
      <c r="D16" s="7">
        <v>45227</v>
      </c>
      <c r="E16" s="6">
        <v>0.37500000000000011</v>
      </c>
      <c r="F16" s="10">
        <v>0.16666666666666666</v>
      </c>
      <c r="G16" t="s">
        <v>51</v>
      </c>
      <c r="H16" s="7"/>
      <c r="M16" s="2"/>
      <c r="O16" s="7"/>
      <c r="P16" s="6"/>
      <c r="Q16" s="10"/>
    </row>
    <row r="17" spans="1:17" x14ac:dyDescent="0.35">
      <c r="A17" s="2">
        <v>15</v>
      </c>
      <c r="B17" t="s">
        <v>21</v>
      </c>
      <c r="C17" t="s">
        <v>101</v>
      </c>
      <c r="D17" s="7">
        <v>45228</v>
      </c>
      <c r="E17" s="6">
        <v>0.3854166666666668</v>
      </c>
      <c r="F17" s="10">
        <v>0.25</v>
      </c>
      <c r="G17" t="s">
        <v>52</v>
      </c>
      <c r="H17" s="7"/>
      <c r="M17" s="2"/>
      <c r="N17" s="7"/>
      <c r="O17" s="7"/>
      <c r="P17" s="6"/>
      <c r="Q17" s="10"/>
    </row>
    <row r="18" spans="1:17" x14ac:dyDescent="0.35">
      <c r="A18" s="2">
        <v>16</v>
      </c>
      <c r="B18" t="s">
        <v>32</v>
      </c>
      <c r="C18" t="s">
        <v>102</v>
      </c>
      <c r="D18" s="7">
        <v>45228</v>
      </c>
      <c r="E18" s="6">
        <v>0.39583333333333348</v>
      </c>
      <c r="F18" s="10">
        <v>8.3333333333333329E-2</v>
      </c>
      <c r="G18" t="s">
        <v>53</v>
      </c>
      <c r="H18" s="7"/>
      <c r="M18" s="2"/>
      <c r="O18" s="7"/>
      <c r="P18" s="6"/>
      <c r="Q18" s="10"/>
    </row>
    <row r="19" spans="1:17" x14ac:dyDescent="0.35">
      <c r="A19" s="2">
        <v>17</v>
      </c>
      <c r="B19" t="s">
        <v>33</v>
      </c>
      <c r="C19" t="s">
        <v>103</v>
      </c>
      <c r="D19" s="7">
        <v>45228</v>
      </c>
      <c r="E19" s="6">
        <v>0.40625000000000017</v>
      </c>
      <c r="F19" s="10">
        <v>8.3333333333333329E-2</v>
      </c>
      <c r="G19" t="s">
        <v>54</v>
      </c>
      <c r="H19" s="7"/>
      <c r="M19" s="2"/>
      <c r="O19" s="7"/>
      <c r="P19" s="6"/>
      <c r="Q19" s="10"/>
    </row>
    <row r="20" spans="1:17" x14ac:dyDescent="0.35">
      <c r="A20" s="2">
        <v>18</v>
      </c>
      <c r="B20" t="s">
        <v>34</v>
      </c>
      <c r="C20" t="s">
        <v>104</v>
      </c>
      <c r="D20" s="7">
        <v>45228</v>
      </c>
      <c r="E20" s="6">
        <v>0.41666666666666685</v>
      </c>
      <c r="F20" s="10">
        <v>0.125</v>
      </c>
      <c r="G20" t="s">
        <v>55</v>
      </c>
      <c r="H20" s="7"/>
      <c r="M20" s="2"/>
      <c r="O20" s="7"/>
      <c r="P20" s="6"/>
      <c r="Q20" s="10"/>
    </row>
    <row r="21" spans="1:17" x14ac:dyDescent="0.35">
      <c r="A21" s="2">
        <v>19</v>
      </c>
      <c r="B21" t="s">
        <v>35</v>
      </c>
      <c r="C21" t="s">
        <v>105</v>
      </c>
      <c r="D21" s="7">
        <v>45198</v>
      </c>
      <c r="E21" s="6">
        <v>0.42708333333333354</v>
      </c>
      <c r="F21" s="10">
        <v>8.3333333333333329E-2</v>
      </c>
      <c r="G21" t="s">
        <v>56</v>
      </c>
      <c r="H21" s="7"/>
      <c r="M21" s="2"/>
      <c r="O21" s="7"/>
      <c r="P21" s="6"/>
      <c r="Q21" s="10"/>
    </row>
    <row r="22" spans="1:17" x14ac:dyDescent="0.35">
      <c r="A22" s="2">
        <v>20</v>
      </c>
      <c r="B22" t="s">
        <v>26</v>
      </c>
      <c r="C22" t="s">
        <v>106</v>
      </c>
      <c r="D22" s="7">
        <v>45200</v>
      </c>
      <c r="E22" s="6">
        <v>0.43750000000000022</v>
      </c>
      <c r="F22" s="10">
        <v>8.3333333333333329E-2</v>
      </c>
      <c r="G22" t="s">
        <v>42</v>
      </c>
      <c r="H22" s="7"/>
      <c r="M22" s="2"/>
      <c r="O22" s="7"/>
      <c r="P22" s="6"/>
      <c r="Q22" s="10"/>
    </row>
    <row r="23" spans="1:17" x14ac:dyDescent="0.35">
      <c r="A23" s="2">
        <v>21</v>
      </c>
      <c r="B23" t="s">
        <v>26</v>
      </c>
      <c r="C23" t="s">
        <v>107</v>
      </c>
      <c r="D23" s="7">
        <v>45203</v>
      </c>
      <c r="E23" s="6">
        <v>0.44791666666666691</v>
      </c>
      <c r="F23" s="10">
        <v>8.3333333333333329E-2</v>
      </c>
      <c r="G23" s="6" t="s">
        <v>42</v>
      </c>
      <c r="H23" s="7"/>
      <c r="M23" s="2"/>
      <c r="O23" s="7"/>
      <c r="P23" s="6"/>
      <c r="Q23" s="10"/>
    </row>
    <row r="24" spans="1:17" x14ac:dyDescent="0.35">
      <c r="A24" s="2">
        <v>22</v>
      </c>
      <c r="B24" t="s">
        <v>26</v>
      </c>
      <c r="C24" t="s">
        <v>108</v>
      </c>
      <c r="D24" s="7">
        <v>45203</v>
      </c>
      <c r="E24" s="6">
        <v>0.37500000000000011</v>
      </c>
      <c r="F24" s="10">
        <v>8.3333333333333329E-2</v>
      </c>
      <c r="G24" s="6" t="s">
        <v>42</v>
      </c>
      <c r="H24" s="7"/>
      <c r="M24" s="2"/>
      <c r="O24" s="7"/>
      <c r="P24" s="6"/>
      <c r="Q24" s="10"/>
    </row>
    <row r="25" spans="1:17" x14ac:dyDescent="0.35">
      <c r="A25" s="2">
        <v>23</v>
      </c>
      <c r="B25" t="s">
        <v>26</v>
      </c>
      <c r="C25" t="s">
        <v>109</v>
      </c>
      <c r="D25" s="7">
        <v>45201</v>
      </c>
      <c r="E25" s="6">
        <v>0.46875000000000028</v>
      </c>
      <c r="F25" s="10">
        <v>8.3333333333333329E-2</v>
      </c>
      <c r="G25" t="s">
        <v>42</v>
      </c>
      <c r="H25" s="7"/>
      <c r="M25" s="2"/>
      <c r="O25" s="7"/>
      <c r="P25" s="6"/>
      <c r="Q25" s="10"/>
    </row>
    <row r="26" spans="1:17" x14ac:dyDescent="0.35">
      <c r="A26" s="2">
        <v>24</v>
      </c>
      <c r="B26" t="s">
        <v>26</v>
      </c>
      <c r="C26" t="s">
        <v>93</v>
      </c>
      <c r="D26" s="7">
        <v>45205</v>
      </c>
      <c r="E26" s="6">
        <v>0.47916666666666696</v>
      </c>
      <c r="F26" s="10">
        <v>8.3333333333333329E-2</v>
      </c>
      <c r="G26" t="s">
        <v>42</v>
      </c>
      <c r="M26" s="2"/>
      <c r="O26" s="7"/>
      <c r="P26" s="6"/>
      <c r="Q26" s="10"/>
    </row>
    <row r="27" spans="1:17" x14ac:dyDescent="0.35">
      <c r="A27" s="2">
        <v>25</v>
      </c>
      <c r="B27" t="s">
        <v>26</v>
      </c>
      <c r="C27" t="s">
        <v>100</v>
      </c>
      <c r="D27" s="7">
        <v>45204</v>
      </c>
      <c r="E27" s="6">
        <v>0.48958333333333365</v>
      </c>
      <c r="F27" s="10">
        <v>8.3333333333333329E-2</v>
      </c>
      <c r="G27" t="s">
        <v>42</v>
      </c>
      <c r="M27" s="2"/>
      <c r="O27" s="7"/>
      <c r="P27" s="6"/>
      <c r="Q27" s="10"/>
    </row>
    <row r="28" spans="1:17" x14ac:dyDescent="0.35">
      <c r="A28" s="2">
        <v>26</v>
      </c>
      <c r="B28" t="s">
        <v>26</v>
      </c>
      <c r="C28" t="s">
        <v>108</v>
      </c>
      <c r="D28" s="7">
        <v>45228</v>
      </c>
      <c r="E28" s="6">
        <v>0.50000000000000033</v>
      </c>
      <c r="F28" s="10">
        <v>8.3333333333333329E-2</v>
      </c>
      <c r="G28" t="s">
        <v>42</v>
      </c>
      <c r="M28" s="2"/>
      <c r="O28" s="7"/>
      <c r="P28" s="6"/>
      <c r="Q28" s="10"/>
    </row>
    <row r="29" spans="1:17" x14ac:dyDescent="0.35">
      <c r="A29" s="2">
        <v>27</v>
      </c>
      <c r="B29" t="s">
        <v>26</v>
      </c>
      <c r="C29" t="s">
        <v>102</v>
      </c>
      <c r="D29" s="7">
        <v>45207</v>
      </c>
      <c r="E29" s="6">
        <v>0.51041666666666696</v>
      </c>
      <c r="F29" s="10">
        <v>8.3333333333333329E-2</v>
      </c>
      <c r="G29" t="s">
        <v>42</v>
      </c>
      <c r="M29" s="2"/>
      <c r="O29" s="7"/>
      <c r="P29" s="6"/>
      <c r="Q29" s="10"/>
    </row>
    <row r="30" spans="1:17" x14ac:dyDescent="0.35">
      <c r="A30" s="2">
        <v>28</v>
      </c>
      <c r="B30" t="s">
        <v>26</v>
      </c>
      <c r="C30" t="s">
        <v>103</v>
      </c>
      <c r="D30" s="7">
        <v>45208</v>
      </c>
      <c r="E30" s="6">
        <v>0.52083333333333359</v>
      </c>
      <c r="F30" s="10">
        <v>8.3333333333333329E-2</v>
      </c>
      <c r="G30" t="s">
        <v>42</v>
      </c>
      <c r="M30" s="2"/>
      <c r="N30" s="7"/>
      <c r="O30" s="7"/>
      <c r="P30" s="6"/>
      <c r="Q30" s="10"/>
    </row>
    <row r="31" spans="1:17" x14ac:dyDescent="0.35">
      <c r="A31" s="2">
        <v>29</v>
      </c>
      <c r="B31" t="s">
        <v>26</v>
      </c>
      <c r="C31" t="s">
        <v>104</v>
      </c>
      <c r="D31" s="7">
        <v>45224</v>
      </c>
      <c r="E31" s="6">
        <v>0.53125000000000022</v>
      </c>
      <c r="F31" s="10">
        <v>8.3333333333333329E-2</v>
      </c>
      <c r="G31" t="s">
        <v>42</v>
      </c>
      <c r="M31" s="2"/>
      <c r="O31" s="7"/>
      <c r="P31" s="6"/>
      <c r="Q31" s="10"/>
    </row>
    <row r="32" spans="1:17" x14ac:dyDescent="0.35">
      <c r="A32" s="2">
        <v>30</v>
      </c>
      <c r="B32" t="s">
        <v>78</v>
      </c>
      <c r="C32" t="s">
        <v>105</v>
      </c>
      <c r="D32" s="7">
        <v>45198</v>
      </c>
      <c r="E32" s="6">
        <v>0.54166666666666685</v>
      </c>
      <c r="F32" s="10">
        <v>0.25</v>
      </c>
      <c r="G32" t="s">
        <v>52</v>
      </c>
      <c r="M32" s="2"/>
      <c r="O32" s="7"/>
      <c r="P32" s="6"/>
      <c r="Q32" s="10"/>
    </row>
    <row r="33" spans="1:17" x14ac:dyDescent="0.35">
      <c r="A33" s="2">
        <v>31</v>
      </c>
      <c r="B33" t="s">
        <v>76</v>
      </c>
      <c r="C33" t="s">
        <v>106</v>
      </c>
      <c r="D33" s="7">
        <v>45198</v>
      </c>
      <c r="E33" s="6">
        <v>0.55208333333333348</v>
      </c>
      <c r="F33" s="10">
        <v>8.3333333333333329E-2</v>
      </c>
      <c r="G33" t="s">
        <v>53</v>
      </c>
      <c r="M33" s="2"/>
      <c r="O33" s="7"/>
      <c r="P33" s="6"/>
      <c r="Q33" s="10"/>
    </row>
    <row r="34" spans="1:17" x14ac:dyDescent="0.35">
      <c r="A34" s="2">
        <v>32</v>
      </c>
      <c r="B34" t="s">
        <v>77</v>
      </c>
      <c r="C34" t="s">
        <v>77</v>
      </c>
      <c r="D34" s="7">
        <v>45198</v>
      </c>
      <c r="E34" s="6">
        <v>0.56250000000000011</v>
      </c>
      <c r="F34" s="10">
        <v>8.3333333333333329E-2</v>
      </c>
      <c r="G34" t="s">
        <v>42</v>
      </c>
      <c r="M34" s="2"/>
      <c r="O34" s="7"/>
      <c r="P34" s="6"/>
      <c r="Q34" s="10"/>
    </row>
    <row r="35" spans="1:17" x14ac:dyDescent="0.35">
      <c r="A35" s="2">
        <v>33</v>
      </c>
      <c r="B35" t="s">
        <v>34</v>
      </c>
      <c r="C35" t="s">
        <v>108</v>
      </c>
      <c r="D35" s="7">
        <v>45199</v>
      </c>
      <c r="E35" s="6">
        <v>0.57291666666666674</v>
      </c>
      <c r="F35" s="10">
        <v>0.125</v>
      </c>
      <c r="G35" t="s">
        <v>55</v>
      </c>
      <c r="M35" s="2"/>
      <c r="O35" s="7"/>
      <c r="P35" s="6"/>
      <c r="Q35" s="10"/>
    </row>
    <row r="36" spans="1:17" x14ac:dyDescent="0.35">
      <c r="A36" s="2">
        <v>34</v>
      </c>
      <c r="B36" t="s">
        <v>24</v>
      </c>
      <c r="C36" t="s">
        <v>109</v>
      </c>
      <c r="D36" s="7">
        <v>45211</v>
      </c>
      <c r="E36" s="6">
        <v>0.58333333333333337</v>
      </c>
      <c r="F36" s="10">
        <v>8.3333333333333329E-2</v>
      </c>
      <c r="G36" t="s">
        <v>39</v>
      </c>
      <c r="M36" s="2"/>
      <c r="O36" s="7"/>
      <c r="P36" s="6"/>
      <c r="Q36" s="10"/>
    </row>
    <row r="37" spans="1:17" x14ac:dyDescent="0.35">
      <c r="A37" s="2">
        <v>35</v>
      </c>
      <c r="B37" t="s">
        <v>24</v>
      </c>
      <c r="C37" t="s">
        <v>93</v>
      </c>
      <c r="D37" s="7">
        <v>45212</v>
      </c>
      <c r="E37" s="6">
        <v>0.59375</v>
      </c>
      <c r="F37" s="10">
        <v>8.3333333333333329E-2</v>
      </c>
      <c r="G37" t="s">
        <v>39</v>
      </c>
      <c r="M37" s="2"/>
      <c r="O37" s="7"/>
      <c r="P37" s="6"/>
      <c r="Q37" s="10"/>
    </row>
    <row r="38" spans="1:17" x14ac:dyDescent="0.35">
      <c r="A38" s="2">
        <v>36</v>
      </c>
      <c r="B38" t="s">
        <v>24</v>
      </c>
      <c r="C38" t="s">
        <v>100</v>
      </c>
      <c r="D38" s="7">
        <v>45213</v>
      </c>
      <c r="E38" s="6">
        <v>0.60416666666666663</v>
      </c>
      <c r="F38" s="10">
        <v>8.3333333333333329E-2</v>
      </c>
      <c r="G38" t="s">
        <v>39</v>
      </c>
      <c r="M38" s="2"/>
      <c r="O38" s="7"/>
      <c r="P38" s="6"/>
      <c r="Q38" s="10"/>
    </row>
    <row r="39" spans="1:17" x14ac:dyDescent="0.35">
      <c r="A39" s="2">
        <v>37</v>
      </c>
      <c r="B39" t="s">
        <v>24</v>
      </c>
      <c r="C39" t="s">
        <v>101</v>
      </c>
      <c r="D39" s="7">
        <v>45214</v>
      </c>
      <c r="E39" s="6">
        <v>0.61458333333333326</v>
      </c>
      <c r="F39" s="10">
        <v>8.3333333333333329E-2</v>
      </c>
      <c r="G39" t="s">
        <v>39</v>
      </c>
      <c r="M39" s="2"/>
      <c r="O39" s="7"/>
      <c r="P39" s="6"/>
      <c r="Q39" s="10"/>
    </row>
    <row r="40" spans="1:17" x14ac:dyDescent="0.35">
      <c r="A40" s="2">
        <v>38</v>
      </c>
      <c r="B40" t="s">
        <v>24</v>
      </c>
      <c r="C40" t="s">
        <v>102</v>
      </c>
      <c r="D40" s="7">
        <v>45215</v>
      </c>
      <c r="E40" s="6">
        <v>0.62499999999999989</v>
      </c>
      <c r="F40" s="10">
        <v>8.3333333333333329E-2</v>
      </c>
      <c r="G40" t="s">
        <v>39</v>
      </c>
      <c r="M40" s="2"/>
      <c r="O40" s="7"/>
      <c r="P40" s="6"/>
      <c r="Q40" s="10"/>
    </row>
    <row r="41" spans="1:17" x14ac:dyDescent="0.35">
      <c r="A41" s="2">
        <v>39</v>
      </c>
      <c r="B41" t="s">
        <v>24</v>
      </c>
      <c r="C41" t="s">
        <v>103</v>
      </c>
      <c r="D41" s="7">
        <v>45216</v>
      </c>
      <c r="E41" s="6">
        <v>0.63541666666666652</v>
      </c>
      <c r="F41" s="10">
        <v>8.3333333333333329E-2</v>
      </c>
      <c r="G41" t="s">
        <v>39</v>
      </c>
      <c r="M41" s="2"/>
      <c r="O41" s="7"/>
      <c r="P41" s="6"/>
      <c r="Q41" s="10"/>
    </row>
    <row r="42" spans="1:17" x14ac:dyDescent="0.35">
      <c r="A42" s="2">
        <v>40</v>
      </c>
      <c r="B42" t="s">
        <v>24</v>
      </c>
      <c r="C42" s="7" t="s">
        <v>104</v>
      </c>
      <c r="D42" s="7">
        <v>45217</v>
      </c>
      <c r="E42" s="6">
        <v>0.64583333333333315</v>
      </c>
      <c r="F42" s="10">
        <v>8.3333333333333329E-2</v>
      </c>
      <c r="G42" t="s">
        <v>39</v>
      </c>
      <c r="M42" s="2"/>
      <c r="O42" s="7"/>
      <c r="P42" s="6"/>
      <c r="Q42" s="10"/>
    </row>
    <row r="43" spans="1:17" x14ac:dyDescent="0.35">
      <c r="A43" s="2">
        <v>41</v>
      </c>
      <c r="B43" t="s">
        <v>24</v>
      </c>
      <c r="C43" t="s">
        <v>100</v>
      </c>
      <c r="D43" s="7">
        <v>45206</v>
      </c>
      <c r="E43" s="6">
        <v>0.65624999999999978</v>
      </c>
      <c r="F43" s="10">
        <v>8.3333333333333329E-2</v>
      </c>
      <c r="G43" t="s">
        <v>39</v>
      </c>
      <c r="M43" s="2"/>
      <c r="O43" s="7"/>
      <c r="P43" s="6"/>
      <c r="Q43" s="10"/>
    </row>
    <row r="44" spans="1:17" x14ac:dyDescent="0.35">
      <c r="A44" s="2">
        <v>42</v>
      </c>
      <c r="B44" t="s">
        <v>24</v>
      </c>
      <c r="C44" t="s">
        <v>106</v>
      </c>
      <c r="D44" s="7">
        <v>45219</v>
      </c>
      <c r="E44" s="6">
        <v>0.66666666666666641</v>
      </c>
      <c r="F44" s="10">
        <v>8.3333333333333329E-2</v>
      </c>
      <c r="G44" t="s">
        <v>39</v>
      </c>
      <c r="M44" s="2"/>
      <c r="O44" s="7"/>
      <c r="P44" s="6"/>
      <c r="Q44" s="10"/>
    </row>
    <row r="45" spans="1:17" x14ac:dyDescent="0.35">
      <c r="A45" s="2">
        <v>43</v>
      </c>
      <c r="B45" t="s">
        <v>24</v>
      </c>
      <c r="C45" t="s">
        <v>108</v>
      </c>
      <c r="D45" s="7">
        <v>45220</v>
      </c>
      <c r="E45" s="6">
        <v>0.67708333333333304</v>
      </c>
      <c r="F45" s="10">
        <v>8.3333333333333329E-2</v>
      </c>
      <c r="G45" t="s">
        <v>39</v>
      </c>
      <c r="M45" s="2"/>
      <c r="O45" s="7"/>
      <c r="P45" s="6"/>
      <c r="Q45" s="10"/>
    </row>
    <row r="46" spans="1:17" x14ac:dyDescent="0.35">
      <c r="A46" s="2">
        <v>44</v>
      </c>
      <c r="B46" t="s">
        <v>83</v>
      </c>
      <c r="C46" t="s">
        <v>108</v>
      </c>
      <c r="D46" s="7">
        <v>45182</v>
      </c>
      <c r="E46" s="6">
        <v>0.68749999999999967</v>
      </c>
      <c r="F46" s="10">
        <v>3.125E-2</v>
      </c>
      <c r="G46" t="s">
        <v>83</v>
      </c>
      <c r="M46" s="2"/>
      <c r="O46" s="7"/>
      <c r="P46" s="6"/>
      <c r="Q46" s="10"/>
    </row>
    <row r="47" spans="1:17" x14ac:dyDescent="0.35">
      <c r="A47" s="2">
        <v>45</v>
      </c>
      <c r="B47" t="s">
        <v>17</v>
      </c>
      <c r="C47" s="7" t="s">
        <v>109</v>
      </c>
      <c r="D47" s="7">
        <v>45211</v>
      </c>
      <c r="E47" s="6">
        <v>0.6979166666666663</v>
      </c>
      <c r="F47" s="10">
        <v>4.1666666666666664E-2</v>
      </c>
      <c r="G47" t="s">
        <v>40</v>
      </c>
      <c r="M47" s="2"/>
      <c r="O47" s="7"/>
      <c r="P47" s="6"/>
      <c r="Q47" s="10"/>
    </row>
    <row r="48" spans="1:17" x14ac:dyDescent="0.35">
      <c r="A48" s="2">
        <v>46</v>
      </c>
      <c r="B48" t="s">
        <v>17</v>
      </c>
      <c r="C48" t="s">
        <v>93</v>
      </c>
      <c r="D48" s="7">
        <v>45212</v>
      </c>
      <c r="E48" s="6">
        <v>0.70833333333333293</v>
      </c>
      <c r="F48" s="10">
        <v>4.1666666666666664E-2</v>
      </c>
      <c r="G48" t="s">
        <v>40</v>
      </c>
      <c r="M48" s="2"/>
      <c r="O48" s="7"/>
      <c r="P48" s="6"/>
      <c r="Q48" s="10"/>
    </row>
    <row r="49" spans="1:17" x14ac:dyDescent="0.35">
      <c r="A49" s="2">
        <v>47</v>
      </c>
      <c r="B49" t="s">
        <v>17</v>
      </c>
      <c r="C49" t="s">
        <v>104</v>
      </c>
      <c r="D49" s="7">
        <v>45206</v>
      </c>
      <c r="E49" s="6">
        <v>0.71874999999999956</v>
      </c>
      <c r="F49" s="10">
        <v>4.1666666666666664E-2</v>
      </c>
      <c r="G49" t="s">
        <v>40</v>
      </c>
      <c r="M49" s="2"/>
      <c r="O49" s="7"/>
      <c r="P49" s="6"/>
      <c r="Q49" s="10"/>
    </row>
    <row r="50" spans="1:17" x14ac:dyDescent="0.35">
      <c r="A50" s="2">
        <v>48</v>
      </c>
      <c r="B50" t="s">
        <v>17</v>
      </c>
      <c r="C50" t="s">
        <v>103</v>
      </c>
      <c r="D50" s="7">
        <v>45214</v>
      </c>
      <c r="E50" s="6">
        <v>0.72916666666666619</v>
      </c>
      <c r="F50" s="10">
        <v>4.1666666666666664E-2</v>
      </c>
      <c r="G50" t="s">
        <v>40</v>
      </c>
      <c r="M50" s="2"/>
      <c r="O50" s="7"/>
      <c r="P50" s="6"/>
      <c r="Q50" s="10"/>
    </row>
    <row r="51" spans="1:17" x14ac:dyDescent="0.35">
      <c r="A51" s="2">
        <v>49</v>
      </c>
      <c r="B51" t="s">
        <v>17</v>
      </c>
      <c r="C51" t="s">
        <v>104</v>
      </c>
      <c r="D51" s="7">
        <v>45215</v>
      </c>
      <c r="E51" s="6">
        <v>0.73958333333333282</v>
      </c>
      <c r="F51" s="10">
        <v>4.1666666666666664E-2</v>
      </c>
      <c r="G51" t="s">
        <v>40</v>
      </c>
      <c r="M51" s="2"/>
      <c r="O51" s="7"/>
      <c r="Q51" s="10"/>
    </row>
    <row r="52" spans="1:17" x14ac:dyDescent="0.35">
      <c r="A52" s="2">
        <v>50</v>
      </c>
      <c r="B52" t="s">
        <v>17</v>
      </c>
      <c r="C52" t="s">
        <v>105</v>
      </c>
      <c r="D52" s="7">
        <v>45216</v>
      </c>
      <c r="E52" s="6">
        <v>0.74999999999999944</v>
      </c>
      <c r="F52" s="10">
        <v>4.1666666666666664E-2</v>
      </c>
      <c r="G52" t="s">
        <v>40</v>
      </c>
      <c r="M52" s="2"/>
      <c r="O52" s="7"/>
      <c r="Q52" s="10"/>
    </row>
    <row r="53" spans="1:17" x14ac:dyDescent="0.35">
      <c r="A53" s="2">
        <v>51</v>
      </c>
      <c r="B53" t="s">
        <v>17</v>
      </c>
      <c r="C53" t="s">
        <v>106</v>
      </c>
      <c r="D53" s="7">
        <v>45217</v>
      </c>
      <c r="E53" s="6">
        <v>0.76041666666666607</v>
      </c>
      <c r="F53" s="10">
        <v>4.1666666666666664E-2</v>
      </c>
      <c r="G53" t="s">
        <v>40</v>
      </c>
      <c r="M53" s="2"/>
      <c r="O53" s="7"/>
      <c r="Q53" s="10"/>
    </row>
    <row r="54" spans="1:17" x14ac:dyDescent="0.35">
      <c r="A54" s="2">
        <v>52</v>
      </c>
      <c r="B54" t="s">
        <v>17</v>
      </c>
      <c r="C54" t="s">
        <v>107</v>
      </c>
      <c r="D54" s="7">
        <v>45218</v>
      </c>
      <c r="E54" s="6">
        <v>0.7708333333333327</v>
      </c>
      <c r="F54" s="10">
        <v>4.1666666666666664E-2</v>
      </c>
      <c r="G54" t="s">
        <v>40</v>
      </c>
      <c r="M54" s="2"/>
      <c r="O54" s="7"/>
      <c r="Q54" s="10"/>
    </row>
    <row r="55" spans="1:17" x14ac:dyDescent="0.35">
      <c r="A55" s="2">
        <v>53</v>
      </c>
      <c r="B55" t="s">
        <v>17</v>
      </c>
      <c r="C55" t="s">
        <v>108</v>
      </c>
      <c r="D55" s="7">
        <v>45219</v>
      </c>
      <c r="E55" s="6">
        <v>0.78124999999999933</v>
      </c>
      <c r="F55" s="10">
        <v>4.1666666666666664E-2</v>
      </c>
      <c r="G55" t="s">
        <v>40</v>
      </c>
    </row>
    <row r="56" spans="1:17" x14ac:dyDescent="0.35">
      <c r="A56" s="2">
        <v>54</v>
      </c>
      <c r="B56" t="s">
        <v>17</v>
      </c>
      <c r="C56" t="s">
        <v>109</v>
      </c>
      <c r="D56" s="7">
        <v>45220</v>
      </c>
      <c r="E56" s="6">
        <v>0.79166666666666596</v>
      </c>
      <c r="F56" s="10">
        <v>4.1666666666666664E-2</v>
      </c>
      <c r="G56" t="s">
        <v>40</v>
      </c>
    </row>
    <row r="57" spans="1:17" x14ac:dyDescent="0.35">
      <c r="A57" s="2">
        <v>58</v>
      </c>
      <c r="B57" t="s">
        <v>24</v>
      </c>
      <c r="C57" t="s">
        <v>100</v>
      </c>
      <c r="D57" s="7">
        <v>45225</v>
      </c>
      <c r="E57" s="6">
        <v>0.58333333333333337</v>
      </c>
      <c r="F57" s="10">
        <v>8.3333333333333329E-2</v>
      </c>
      <c r="G57" t="s">
        <v>39</v>
      </c>
    </row>
    <row r="58" spans="1:17" x14ac:dyDescent="0.35">
      <c r="A58" s="2">
        <v>59</v>
      </c>
      <c r="B58" t="s">
        <v>24</v>
      </c>
      <c r="C58" t="s">
        <v>100</v>
      </c>
      <c r="D58" s="7">
        <v>45228</v>
      </c>
      <c r="E58">
        <v>0.58333333333333337</v>
      </c>
      <c r="F58" s="10">
        <v>8.3333333333333329E-2</v>
      </c>
      <c r="G58" t="s">
        <v>39</v>
      </c>
    </row>
    <row r="59" spans="1:17" x14ac:dyDescent="0.35">
      <c r="A59" s="2">
        <v>60</v>
      </c>
      <c r="B59" t="s">
        <v>28</v>
      </c>
      <c r="C59" t="s">
        <v>105</v>
      </c>
      <c r="D59" s="7">
        <v>45231</v>
      </c>
      <c r="E59">
        <v>0.3125</v>
      </c>
      <c r="F59" s="10">
        <v>0.125</v>
      </c>
      <c r="G59" t="s">
        <v>45</v>
      </c>
    </row>
    <row r="60" spans="1:17" x14ac:dyDescent="0.35">
      <c r="A60" s="2">
        <v>61</v>
      </c>
      <c r="B60" t="s">
        <v>28</v>
      </c>
      <c r="C60" t="s">
        <v>105</v>
      </c>
      <c r="D60" s="7">
        <v>45238</v>
      </c>
      <c r="E60">
        <v>0.3125</v>
      </c>
      <c r="F60" s="10">
        <v>0.125</v>
      </c>
      <c r="G60" t="s">
        <v>45</v>
      </c>
    </row>
    <row r="61" spans="1:17" x14ac:dyDescent="0.35">
      <c r="A61" s="2">
        <v>62</v>
      </c>
      <c r="B61" t="s">
        <v>28</v>
      </c>
      <c r="C61" t="s">
        <v>105</v>
      </c>
      <c r="D61" s="7">
        <v>45245</v>
      </c>
      <c r="E61">
        <v>0.3125</v>
      </c>
      <c r="F61" s="10">
        <v>0.125</v>
      </c>
      <c r="G61" t="s">
        <v>45</v>
      </c>
    </row>
    <row r="62" spans="1:17" x14ac:dyDescent="0.35">
      <c r="A62" s="2">
        <v>63</v>
      </c>
      <c r="B62" t="s">
        <v>28</v>
      </c>
      <c r="C62" t="s">
        <v>105</v>
      </c>
      <c r="D62" s="7">
        <v>45252</v>
      </c>
      <c r="E62">
        <v>0.3125</v>
      </c>
      <c r="F62" s="10">
        <v>0.125</v>
      </c>
      <c r="G62" t="s">
        <v>45</v>
      </c>
    </row>
    <row r="63" spans="1:17" x14ac:dyDescent="0.35">
      <c r="A63" s="2">
        <v>64</v>
      </c>
      <c r="B63" t="s">
        <v>28</v>
      </c>
      <c r="C63" t="s">
        <v>105</v>
      </c>
      <c r="D63" s="7">
        <v>45259</v>
      </c>
      <c r="E63">
        <v>0.3125</v>
      </c>
      <c r="F63" s="10">
        <v>0.125</v>
      </c>
      <c r="G63" t="s">
        <v>45</v>
      </c>
    </row>
  </sheetData>
  <sortState xmlns:xlrd2="http://schemas.microsoft.com/office/spreadsheetml/2017/richdata2" ref="M3:Q7">
    <sortCondition ref="O3"/>
    <sortCondition ref="P3"/>
  </sortState>
  <mergeCells count="3">
    <mergeCell ref="I1:J1"/>
    <mergeCell ref="M1:Q1"/>
    <mergeCell ref="A1:G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3BAB8-2EDD-460B-9843-1CC2B9468C75}">
  <sheetPr codeName="ContactsDB"/>
  <dimension ref="A1:L15"/>
  <sheetViews>
    <sheetView workbookViewId="0">
      <selection activeCell="C41" sqref="C41"/>
    </sheetView>
  </sheetViews>
  <sheetFormatPr defaultRowHeight="14.5" x14ac:dyDescent="0.35"/>
  <cols>
    <col min="1" max="1" width="8.7265625" style="2"/>
    <col min="2" max="2" width="15.81640625" bestFit="1" customWidth="1"/>
    <col min="7" max="7" width="10.81640625" bestFit="1" customWidth="1"/>
    <col min="8" max="8" width="16.7265625" bestFit="1" customWidth="1"/>
    <col min="12" max="12" width="21.7265625" bestFit="1" customWidth="1"/>
    <col min="13" max="14" width="10.453125" bestFit="1" customWidth="1"/>
    <col min="17" max="17" width="15.81640625" bestFit="1" customWidth="1"/>
  </cols>
  <sheetData>
    <row r="1" spans="1:12" ht="18.649999999999999" customHeight="1" x14ac:dyDescent="0.35">
      <c r="A1" s="75" t="s">
        <v>126</v>
      </c>
      <c r="B1" s="75"/>
      <c r="C1" s="75"/>
      <c r="D1" s="75"/>
      <c r="E1" s="75"/>
      <c r="F1" s="75"/>
      <c r="G1" s="75"/>
      <c r="H1" s="75"/>
      <c r="I1" s="75"/>
      <c r="L1" s="47" t="s">
        <v>113</v>
      </c>
    </row>
    <row r="2" spans="1:12" ht="14.5" customHeight="1" x14ac:dyDescent="0.35">
      <c r="A2" s="76"/>
      <c r="B2" s="76"/>
      <c r="C2" s="76"/>
      <c r="D2" s="76"/>
      <c r="E2" s="76"/>
      <c r="F2" s="76"/>
      <c r="G2" s="76"/>
      <c r="H2" s="76"/>
      <c r="I2" s="76"/>
      <c r="L2" s="23" t="s">
        <v>111</v>
      </c>
    </row>
    <row r="3" spans="1:12" x14ac:dyDescent="0.35">
      <c r="A3" s="23" t="s">
        <v>112</v>
      </c>
      <c r="B3" s="23" t="s">
        <v>111</v>
      </c>
      <c r="C3" s="23" t="s">
        <v>86</v>
      </c>
      <c r="D3" s="23" t="s">
        <v>87</v>
      </c>
      <c r="E3" s="23" t="s">
        <v>88</v>
      </c>
      <c r="F3" s="23" t="s">
        <v>89</v>
      </c>
      <c r="G3" s="23" t="s">
        <v>90</v>
      </c>
      <c r="H3" s="23" t="s">
        <v>91</v>
      </c>
      <c r="I3" s="23" t="s">
        <v>92</v>
      </c>
      <c r="L3" t="s">
        <v>93</v>
      </c>
    </row>
    <row r="4" spans="1:12" x14ac:dyDescent="0.35">
      <c r="A4" s="2">
        <v>1</v>
      </c>
      <c r="B4" t="s">
        <v>93</v>
      </c>
      <c r="C4" t="s">
        <v>94</v>
      </c>
      <c r="D4" t="s">
        <v>95</v>
      </c>
      <c r="E4" t="s">
        <v>96</v>
      </c>
      <c r="F4" t="s">
        <v>97</v>
      </c>
      <c r="G4" t="s">
        <v>98</v>
      </c>
      <c r="H4" t="s">
        <v>99</v>
      </c>
      <c r="I4" s="2">
        <f>ROW()</f>
        <v>4</v>
      </c>
      <c r="L4" t="s">
        <v>100</v>
      </c>
    </row>
    <row r="5" spans="1:12" x14ac:dyDescent="0.35">
      <c r="A5" s="2">
        <v>2</v>
      </c>
      <c r="B5" t="s">
        <v>100</v>
      </c>
      <c r="C5" t="s">
        <v>94</v>
      </c>
      <c r="D5" t="s">
        <v>95</v>
      </c>
      <c r="E5" t="s">
        <v>96</v>
      </c>
      <c r="F5" t="s">
        <v>97</v>
      </c>
      <c r="G5" t="s">
        <v>98</v>
      </c>
      <c r="H5" t="s">
        <v>99</v>
      </c>
      <c r="I5" s="2">
        <f>ROW()</f>
        <v>5</v>
      </c>
      <c r="L5" t="s">
        <v>108</v>
      </c>
    </row>
    <row r="6" spans="1:12" x14ac:dyDescent="0.35">
      <c r="A6" s="2">
        <v>3</v>
      </c>
      <c r="B6" t="s">
        <v>101</v>
      </c>
      <c r="C6" t="s">
        <v>94</v>
      </c>
      <c r="D6" t="s">
        <v>95</v>
      </c>
      <c r="E6" t="s">
        <v>96</v>
      </c>
      <c r="F6" t="s">
        <v>97</v>
      </c>
      <c r="G6" t="s">
        <v>98</v>
      </c>
      <c r="H6" t="s">
        <v>99</v>
      </c>
      <c r="I6" s="2">
        <f>ROW()</f>
        <v>6</v>
      </c>
      <c r="L6" t="s">
        <v>143</v>
      </c>
    </row>
    <row r="7" spans="1:12" x14ac:dyDescent="0.35">
      <c r="A7" s="2">
        <v>4</v>
      </c>
      <c r="B7" t="s">
        <v>102</v>
      </c>
      <c r="C7" t="s">
        <v>94</v>
      </c>
      <c r="D7" t="s">
        <v>95</v>
      </c>
      <c r="E7" t="s">
        <v>96</v>
      </c>
      <c r="F7" t="s">
        <v>97</v>
      </c>
      <c r="G7" t="s">
        <v>98</v>
      </c>
      <c r="H7" t="s">
        <v>99</v>
      </c>
      <c r="I7" s="2">
        <f>ROW()</f>
        <v>7</v>
      </c>
      <c r="L7" t="s">
        <v>107</v>
      </c>
    </row>
    <row r="8" spans="1:12" x14ac:dyDescent="0.35">
      <c r="A8" s="2">
        <v>5</v>
      </c>
      <c r="B8" t="s">
        <v>103</v>
      </c>
      <c r="C8" t="s">
        <v>94</v>
      </c>
      <c r="D8" t="s">
        <v>95</v>
      </c>
      <c r="E8" t="s">
        <v>96</v>
      </c>
      <c r="F8" t="s">
        <v>97</v>
      </c>
      <c r="G8" t="s">
        <v>98</v>
      </c>
      <c r="H8" t="s">
        <v>99</v>
      </c>
      <c r="I8" s="2">
        <f>ROW()</f>
        <v>8</v>
      </c>
      <c r="L8" t="s">
        <v>101</v>
      </c>
    </row>
    <row r="9" spans="1:12" x14ac:dyDescent="0.35">
      <c r="A9" s="2">
        <v>6</v>
      </c>
      <c r="B9" t="s">
        <v>104</v>
      </c>
      <c r="C9" t="s">
        <v>94</v>
      </c>
      <c r="D9" t="s">
        <v>95</v>
      </c>
      <c r="E9" t="s">
        <v>96</v>
      </c>
      <c r="F9" t="s">
        <v>97</v>
      </c>
      <c r="G9" t="s">
        <v>98</v>
      </c>
      <c r="H9" t="s">
        <v>99</v>
      </c>
      <c r="I9" s="2">
        <f>ROW()</f>
        <v>9</v>
      </c>
      <c r="L9" t="s">
        <v>109</v>
      </c>
    </row>
    <row r="10" spans="1:12" x14ac:dyDescent="0.35">
      <c r="A10" s="2">
        <v>7</v>
      </c>
      <c r="B10" t="s">
        <v>105</v>
      </c>
      <c r="C10" t="s">
        <v>94</v>
      </c>
      <c r="D10" t="s">
        <v>95</v>
      </c>
      <c r="E10" t="s">
        <v>96</v>
      </c>
      <c r="F10" t="s">
        <v>97</v>
      </c>
      <c r="G10" t="s">
        <v>98</v>
      </c>
      <c r="H10" t="s">
        <v>99</v>
      </c>
      <c r="I10" s="2">
        <f>ROW()</f>
        <v>10</v>
      </c>
      <c r="L10" t="s">
        <v>102</v>
      </c>
    </row>
    <row r="11" spans="1:12" x14ac:dyDescent="0.35">
      <c r="A11" s="2">
        <v>8</v>
      </c>
      <c r="I11" s="2"/>
      <c r="L11" t="s">
        <v>103</v>
      </c>
    </row>
    <row r="12" spans="1:12" x14ac:dyDescent="0.35">
      <c r="A12" s="2">
        <v>9</v>
      </c>
      <c r="B12" t="s">
        <v>107</v>
      </c>
      <c r="C12" t="s">
        <v>94</v>
      </c>
      <c r="D12" t="s">
        <v>95</v>
      </c>
      <c r="E12" t="s">
        <v>96</v>
      </c>
      <c r="F12" t="s">
        <v>97</v>
      </c>
      <c r="G12" t="s">
        <v>98</v>
      </c>
      <c r="H12" t="s">
        <v>99</v>
      </c>
      <c r="I12" s="2">
        <f>ROW()</f>
        <v>12</v>
      </c>
      <c r="L12" t="s">
        <v>104</v>
      </c>
    </row>
    <row r="13" spans="1:12" x14ac:dyDescent="0.35">
      <c r="A13" s="2">
        <v>10</v>
      </c>
      <c r="B13" t="s">
        <v>108</v>
      </c>
      <c r="C13" t="s">
        <v>94</v>
      </c>
      <c r="D13" t="s">
        <v>95</v>
      </c>
      <c r="E13" t="s">
        <v>96</v>
      </c>
      <c r="F13" t="s">
        <v>97</v>
      </c>
      <c r="G13" t="s">
        <v>98</v>
      </c>
      <c r="H13" t="s">
        <v>99</v>
      </c>
      <c r="I13" s="2">
        <f>ROW()</f>
        <v>13</v>
      </c>
      <c r="L13" t="s">
        <v>105</v>
      </c>
    </row>
    <row r="14" spans="1:12" x14ac:dyDescent="0.35">
      <c r="A14" s="2">
        <v>11</v>
      </c>
      <c r="B14" t="s">
        <v>109</v>
      </c>
      <c r="C14" t="s">
        <v>94</v>
      </c>
      <c r="D14" t="s">
        <v>95</v>
      </c>
      <c r="E14" t="s">
        <v>96</v>
      </c>
      <c r="F14" t="s">
        <v>97</v>
      </c>
      <c r="G14" t="s">
        <v>98</v>
      </c>
      <c r="H14" t="s">
        <v>99</v>
      </c>
      <c r="I14" s="2">
        <f>ROW()</f>
        <v>14</v>
      </c>
    </row>
    <row r="15" spans="1:12" x14ac:dyDescent="0.35">
      <c r="A15" s="2">
        <v>12</v>
      </c>
      <c r="B15" t="s">
        <v>143</v>
      </c>
      <c r="I15" s="2">
        <f>ROW()</f>
        <v>15</v>
      </c>
    </row>
  </sheetData>
  <sortState xmlns:xlrd2="http://schemas.microsoft.com/office/spreadsheetml/2017/richdata2" ref="L3:L14">
    <sortCondition ref="L3"/>
  </sortState>
  <mergeCells count="1">
    <mergeCell ref="A1:I2"/>
  </mergeCells>
  <conditionalFormatting sqref="A4:I999">
    <cfRule type="expression" dxfId="1" priority="1">
      <formula>AND($A4&lt;&gt;"",MOD(ROW(),2)=1)</formula>
    </cfRule>
    <cfRule type="expression" dxfId="0" priority="2">
      <formula>AND($A4&lt;&gt;"",MOD(ROW(),2)=0)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CCDB2-EABB-49CF-9B7D-2DB28A67052A}">
  <sheetPr codeName="Sheet2"/>
  <dimension ref="A1:H20"/>
  <sheetViews>
    <sheetView workbookViewId="0">
      <selection activeCell="D6" sqref="D6"/>
    </sheetView>
  </sheetViews>
  <sheetFormatPr defaultRowHeight="14.5" x14ac:dyDescent="0.35"/>
  <sheetData>
    <row r="1" spans="1:8" x14ac:dyDescent="0.35">
      <c r="A1" s="7">
        <v>45238</v>
      </c>
      <c r="B1" s="61" t="str">
        <f>IF(WEEKDAY(DATE(CalYear,MATCH($A$4,CalMonths,0),1))=1,DATE(CalYear,MATCH($A$4,CalMonths,0),1),"")</f>
        <v/>
      </c>
      <c r="C1" s="61" t="str">
        <f>IF(B1&lt;&gt;"",B1+1,IF(WEEKDAY(DATE(CalYear,MATCH($A$4,CalMonths,0),1))=2,DATE(CalYear,MATCH($A$4,CalMonths,0),1),""))</f>
        <v/>
      </c>
      <c r="D1" s="61" t="str">
        <f>IF(C1&lt;&gt;"",C1+1,IF(WEEKDAY(DATE(CalYear,MATCH($A$4,CalMonths,0),1))=3,DATE(CalYear,MATCH($A$4,CalMonths,0),1),""))</f>
        <v/>
      </c>
      <c r="E1" s="61">
        <f>IF(D1&lt;&gt;"",D1+1,IF(WEEKDAY(DATE(CalYear,MATCH($A$4,CalMonths,0),1))=4,DATE(CalYear,MATCH($A$4,CalMonths,0),1),""))</f>
        <v>45231</v>
      </c>
      <c r="F1" s="61">
        <f>IF(E1&lt;&gt;"",E1+1,IF(WEEKDAY(DATE(CalYear,MATCH($A$4,CalMonths,0),1))=5,DATE(CalYear,MATCH($A$4,CalMonths,0),1),""))</f>
        <v>45232</v>
      </c>
      <c r="G1" s="61">
        <f>IF(F1&lt;&gt;"",F1+1,IF(WEEKDAY(DATE(CalYear,MATCH($A$4,CalMonths,0),1))=6,DATE(CalYear,MATCH($A$4,CalMonths,0),1),""))</f>
        <v>45233</v>
      </c>
      <c r="H1" s="61">
        <f>IF(G1&lt;&gt;"",G1+1,IF(WEEKDAY(DATE(CalYear,MATCH($A$4,CalMonths,0),1))=7,DATE(CalYear,MATCH($A$4,CalMonths,0),1),""))</f>
        <v>45234</v>
      </c>
    </row>
    <row r="2" spans="1:8" x14ac:dyDescent="0.35">
      <c r="A2">
        <v>2023</v>
      </c>
      <c r="B2" s="61">
        <f>H1+1</f>
        <v>45235</v>
      </c>
      <c r="C2" s="61">
        <f>B2+1</f>
        <v>45236</v>
      </c>
      <c r="D2" s="61">
        <f t="shared" ref="D2:H2" si="0">C2+1</f>
        <v>45237</v>
      </c>
      <c r="E2" s="61">
        <f t="shared" si="0"/>
        <v>45238</v>
      </c>
      <c r="F2" s="61">
        <f t="shared" si="0"/>
        <v>45239</v>
      </c>
      <c r="G2" s="61">
        <f t="shared" si="0"/>
        <v>45240</v>
      </c>
      <c r="H2" s="61">
        <f t="shared" si="0"/>
        <v>45241</v>
      </c>
    </row>
    <row r="3" spans="1:8" x14ac:dyDescent="0.35">
      <c r="A3">
        <v>11</v>
      </c>
      <c r="B3" s="61">
        <f t="shared" ref="B3:B4" si="1">H2+1</f>
        <v>45242</v>
      </c>
      <c r="C3" s="61">
        <f t="shared" ref="C3:H3" si="2">B3+1</f>
        <v>45243</v>
      </c>
      <c r="D3" s="61">
        <f t="shared" si="2"/>
        <v>45244</v>
      </c>
      <c r="E3" s="61">
        <f t="shared" si="2"/>
        <v>45245</v>
      </c>
      <c r="F3" s="61">
        <f t="shared" si="2"/>
        <v>45246</v>
      </c>
      <c r="G3" s="61">
        <f t="shared" si="2"/>
        <v>45247</v>
      </c>
      <c r="H3" s="61">
        <f t="shared" si="2"/>
        <v>45248</v>
      </c>
    </row>
    <row r="4" spans="1:8" x14ac:dyDescent="0.35">
      <c r="A4" t="str">
        <f>INDEX(CalMonths,A3,)</f>
        <v>November</v>
      </c>
      <c r="B4" s="61">
        <f t="shared" si="1"/>
        <v>45249</v>
      </c>
      <c r="C4" s="61">
        <f t="shared" ref="C4:H4" si="3">B4+1</f>
        <v>45250</v>
      </c>
      <c r="D4" s="61">
        <f t="shared" si="3"/>
        <v>45251</v>
      </c>
      <c r="E4" s="61">
        <f t="shared" si="3"/>
        <v>45252</v>
      </c>
      <c r="F4" s="61">
        <f t="shared" si="3"/>
        <v>45253</v>
      </c>
      <c r="G4" s="61">
        <f t="shared" si="3"/>
        <v>45254</v>
      </c>
      <c r="H4" s="61">
        <f t="shared" si="3"/>
        <v>45255</v>
      </c>
    </row>
    <row r="5" spans="1:8" x14ac:dyDescent="0.35">
      <c r="A5" t="str">
        <f>A4&amp;" "&amp;_xlfn.SINGLE(CalYear)</f>
        <v>November 2023</v>
      </c>
      <c r="B5" s="61">
        <f>IF(OR(H4="",MONTH(H4+1)&lt;&gt;$A$3),"",H4+1)</f>
        <v>45256</v>
      </c>
      <c r="C5" s="61">
        <f>IFERROR(IF(MONTH(B5+1)&lt;&gt;$A$3,"",B5+1),"")</f>
        <v>45257</v>
      </c>
      <c r="D5" s="61">
        <f>IFERROR(IF(MONTH(C5+1)&lt;&gt;$A$3,"",C5+1),"")</f>
        <v>45258</v>
      </c>
      <c r="E5" s="61">
        <f>IFERROR(IF(MONTH(D5+1)&lt;&gt;$A$3,"",D5+1),"")</f>
        <v>45259</v>
      </c>
      <c r="F5" s="61">
        <f t="shared" ref="F5:H5" si="4">IFERROR(IF(MONTH(E5+1)&lt;&gt;$A$3,"",E5+1),"")</f>
        <v>45260</v>
      </c>
      <c r="G5" s="61" t="str">
        <f t="shared" si="4"/>
        <v/>
      </c>
      <c r="H5" s="61" t="str">
        <f t="shared" si="4"/>
        <v/>
      </c>
    </row>
    <row r="6" spans="1:8" x14ac:dyDescent="0.35">
      <c r="A6">
        <f ca="1">SUM(B6:H6)</f>
        <v>0</v>
      </c>
      <c r="B6" s="61" t="str">
        <f>IFERROR(IF(OR(H5="",MONTH(H5+1)&lt;&gt;$A$3),"",H5+1),"")</f>
        <v/>
      </c>
      <c r="C6" s="61" t="str">
        <f ca="1">IFERROR(F(MONTH(B6+1)&lt;&gt;$A$3,"",B6+1),"")</f>
        <v/>
      </c>
      <c r="D6" s="61" t="str">
        <f ca="1">IFERROR(F(MONTH(C6+1)&lt;&gt;$A$3,"",C6+1),"")</f>
        <v/>
      </c>
      <c r="E6" s="61" t="str">
        <f ca="1">IFERROR(F(MONTH(D6+1)&lt;&gt;$A$3,"",D6+1),"")</f>
        <v/>
      </c>
      <c r="F6" s="61" t="str">
        <f ca="1">IFERROR(F(MONTH(E6+1)&lt;&gt;$A$3,"",E6+1),"")</f>
        <v/>
      </c>
      <c r="G6" s="61" t="str">
        <f ca="1">IFERROR(F(MONTH(F6+1)&lt;&gt;$A$3,"",F6+1),"")</f>
        <v/>
      </c>
      <c r="H6" s="61" t="str">
        <f ca="1">IFERROR(F(MONTH(G6+1)&lt;&gt;$A$3,"",G6+1),"")</f>
        <v/>
      </c>
    </row>
    <row r="7" spans="1:8" x14ac:dyDescent="0.35">
      <c r="A7" t="s">
        <v>161</v>
      </c>
      <c r="B7">
        <v>1</v>
      </c>
      <c r="C7">
        <v>2</v>
      </c>
      <c r="D7">
        <v>3</v>
      </c>
      <c r="E7">
        <v>4</v>
      </c>
      <c r="F7">
        <v>5</v>
      </c>
      <c r="G7">
        <v>6</v>
      </c>
      <c r="H7">
        <v>7</v>
      </c>
    </row>
    <row r="8" spans="1:8" x14ac:dyDescent="0.35">
      <c r="A8" t="s">
        <v>148</v>
      </c>
      <c r="B8">
        <v>8</v>
      </c>
      <c r="C8">
        <v>9</v>
      </c>
      <c r="D8">
        <v>10</v>
      </c>
      <c r="E8">
        <v>11</v>
      </c>
      <c r="F8">
        <v>12</v>
      </c>
      <c r="G8">
        <v>13</v>
      </c>
      <c r="H8">
        <v>14</v>
      </c>
    </row>
    <row r="9" spans="1:8" x14ac:dyDescent="0.35">
      <c r="A9" t="s">
        <v>149</v>
      </c>
      <c r="B9">
        <v>15</v>
      </c>
      <c r="C9">
        <v>16</v>
      </c>
      <c r="D9">
        <v>17</v>
      </c>
      <c r="E9">
        <v>18</v>
      </c>
      <c r="F9">
        <v>19</v>
      </c>
      <c r="G9">
        <v>20</v>
      </c>
      <c r="H9">
        <v>21</v>
      </c>
    </row>
    <row r="10" spans="1:8" x14ac:dyDescent="0.35">
      <c r="A10" t="s">
        <v>150</v>
      </c>
      <c r="B10">
        <v>22</v>
      </c>
      <c r="C10">
        <v>23</v>
      </c>
      <c r="D10">
        <v>24</v>
      </c>
      <c r="E10">
        <v>25</v>
      </c>
      <c r="F10">
        <v>26</v>
      </c>
      <c r="G10">
        <v>27</v>
      </c>
      <c r="H10">
        <v>28</v>
      </c>
    </row>
    <row r="11" spans="1:8" x14ac:dyDescent="0.35">
      <c r="A11" t="s">
        <v>151</v>
      </c>
      <c r="B11">
        <v>29</v>
      </c>
      <c r="C11">
        <v>30</v>
      </c>
      <c r="D11">
        <v>31</v>
      </c>
      <c r="E11">
        <v>32</v>
      </c>
      <c r="F11">
        <v>33</v>
      </c>
      <c r="G11">
        <v>34</v>
      </c>
      <c r="H11">
        <v>35</v>
      </c>
    </row>
    <row r="12" spans="1:8" x14ac:dyDescent="0.35">
      <c r="A12" t="s">
        <v>152</v>
      </c>
      <c r="B12">
        <v>36</v>
      </c>
      <c r="C12">
        <v>37</v>
      </c>
      <c r="D12">
        <v>38</v>
      </c>
      <c r="E12">
        <v>39</v>
      </c>
      <c r="F12">
        <v>40</v>
      </c>
      <c r="G12">
        <v>41</v>
      </c>
      <c r="H12">
        <v>42</v>
      </c>
    </row>
    <row r="13" spans="1:8" x14ac:dyDescent="0.35">
      <c r="A13" t="s">
        <v>153</v>
      </c>
    </row>
    <row r="14" spans="1:8" x14ac:dyDescent="0.35">
      <c r="A14" t="s">
        <v>154</v>
      </c>
    </row>
    <row r="15" spans="1:8" x14ac:dyDescent="0.35">
      <c r="A15" t="s">
        <v>155</v>
      </c>
    </row>
    <row r="16" spans="1:8" x14ac:dyDescent="0.35">
      <c r="A16" t="s">
        <v>156</v>
      </c>
    </row>
    <row r="17" spans="1:1" x14ac:dyDescent="0.35">
      <c r="A17" t="s">
        <v>157</v>
      </c>
    </row>
    <row r="18" spans="1:1" x14ac:dyDescent="0.35">
      <c r="A18" t="s">
        <v>158</v>
      </c>
    </row>
    <row r="19" spans="1:1" x14ac:dyDescent="0.35">
      <c r="A19" t="s">
        <v>159</v>
      </c>
    </row>
    <row r="20" spans="1:1" x14ac:dyDescent="0.35">
      <c r="A20">
        <f ca="1">IFERROR(INDIRECT(ADDRESS(SUMPRODUCT((B1:H6=A1)*ROW(B1:H6))+6,SUMPRODUCT((B1:H6=A1)*COLUMN(B1:H6)),1,1)),"")</f>
        <v>11</v>
      </c>
    </row>
  </sheetData>
  <phoneticPr fontId="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15</vt:i4>
      </vt:variant>
    </vt:vector>
  </HeadingPairs>
  <TitlesOfParts>
    <vt:vector size="21" baseType="lpstr">
      <vt:lpstr>Admin</vt:lpstr>
      <vt:lpstr>Top 5 Fundamentals</vt:lpstr>
      <vt:lpstr>Schedule</vt:lpstr>
      <vt:lpstr>Appt. Items DB</vt:lpstr>
      <vt:lpstr>Contacts DB</vt:lpstr>
      <vt:lpstr>CalPopUp</vt:lpstr>
      <vt:lpstr>CalMonths</vt:lpstr>
      <vt:lpstr>CalYear</vt:lpstr>
      <vt:lpstr>'Appt. Items DB'!Criteria</vt:lpstr>
      <vt:lpstr>'Contacts DB'!Criteria</vt:lpstr>
      <vt:lpstr>Durations</vt:lpstr>
      <vt:lpstr>'Appt. Items DB'!Extract</vt:lpstr>
      <vt:lpstr>'Contacts DB'!Extract</vt:lpstr>
      <vt:lpstr>Frequency</vt:lpstr>
      <vt:lpstr>MonthStart</vt:lpstr>
      <vt:lpstr>Schedule!Print_Area</vt:lpstr>
      <vt:lpstr>StartDay</vt:lpstr>
      <vt:lpstr>StartDayNumb</vt:lpstr>
      <vt:lpstr>Times</vt:lpstr>
      <vt:lpstr>Weekdays</vt:lpstr>
      <vt:lpstr>Years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Austin</dc:creator>
  <cp:lastModifiedBy>Randy Austin</cp:lastModifiedBy>
  <cp:lastPrinted>2023-09-21T02:06:46Z</cp:lastPrinted>
  <dcterms:created xsi:type="dcterms:W3CDTF">2023-09-11T07:05:55Z</dcterms:created>
  <dcterms:modified xsi:type="dcterms:W3CDTF">2023-11-10T10:12:47Z</dcterms:modified>
</cp:coreProperties>
</file>